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Parks\Softball\2016 Files\2016 MSA\"/>
    </mc:Choice>
  </mc:AlternateContent>
  <bookViews>
    <workbookView xWindow="0" yWindow="0" windowWidth="19200" windowHeight="11595" firstSheet="8" activeTab="12"/>
  </bookViews>
  <sheets>
    <sheet name="2010 Proposed Budget" sheetId="1" r:id="rId1"/>
    <sheet name="2010 Actual" sheetId="2" r:id="rId2"/>
    <sheet name="T. Report" sheetId="3" r:id="rId3"/>
    <sheet name="2011 Actual" sheetId="4" r:id="rId4"/>
    <sheet name="T. Report 2012" sheetId="5" r:id="rId5"/>
    <sheet name="2012 actual" sheetId="6" r:id="rId6"/>
    <sheet name="T. Report 2013" sheetId="7" r:id="rId7"/>
    <sheet name="2013 Actual" sheetId="8" r:id="rId8"/>
    <sheet name="T. Report 2014" sheetId="9" r:id="rId9"/>
    <sheet name="2014 Actual" sheetId="10" r:id="rId10"/>
    <sheet name="T. Report 2015" sheetId="12" r:id="rId11"/>
    <sheet name="2015 Actual" sheetId="13" r:id="rId12"/>
    <sheet name="T. Report 2016" sheetId="14" r:id="rId13"/>
    <sheet name="2016 Actual" sheetId="15" r:id="rId14"/>
    <sheet name="Sheet1" sheetId="11" r:id="rId15"/>
  </sheets>
  <definedNames>
    <definedName name="_xlnm._FilterDatabase" localSheetId="9" hidden="1">'2014 Actual'!#REF!</definedName>
    <definedName name="_xlnm._FilterDatabase" localSheetId="8" hidden="1">'T. Report 2014'!#REF!</definedName>
    <definedName name="_xlnm.Print_Area" localSheetId="7">'2013 Actual'!$A$1:$F$127</definedName>
    <definedName name="_xlnm.Print_Area" localSheetId="2">'T. Report'!$A$1:$G$50</definedName>
    <definedName name="_xlnm.Print_Area" localSheetId="6">'T. Report 2013'!$A$1:$E$40</definedName>
  </definedNames>
  <calcPr calcId="152511"/>
</workbook>
</file>

<file path=xl/calcChain.xml><?xml version="1.0" encoding="utf-8"?>
<calcChain xmlns="http://schemas.openxmlformats.org/spreadsheetml/2006/main">
  <c r="F11" i="15" l="1"/>
  <c r="F12" i="15" s="1"/>
  <c r="F13" i="15" s="1"/>
  <c r="F14" i="15" s="1"/>
  <c r="F15" i="15" s="1"/>
  <c r="F16" i="15" s="1"/>
  <c r="F17" i="15" s="1"/>
  <c r="F18" i="15" s="1"/>
  <c r="F19" i="15" s="1"/>
  <c r="F20" i="15" s="1"/>
  <c r="D6" i="15"/>
  <c r="C33" i="14"/>
  <c r="C13" i="14"/>
  <c r="E33" i="14"/>
  <c r="D33" i="14"/>
  <c r="F13" i="14"/>
  <c r="F36" i="14" s="1"/>
  <c r="E13" i="14"/>
  <c r="D13" i="14"/>
  <c r="E36" i="14" l="1"/>
  <c r="D36" i="14"/>
  <c r="C36" i="14"/>
  <c r="C13" i="12"/>
  <c r="C33" i="12"/>
  <c r="F11" i="13"/>
  <c r="F12" i="13" s="1"/>
  <c r="F13" i="13" s="1"/>
  <c r="F14" i="13" s="1"/>
  <c r="F15" i="13" s="1"/>
  <c r="F16" i="13" s="1"/>
  <c r="F17" i="13" s="1"/>
  <c r="F18" i="13" s="1"/>
  <c r="F19" i="13" s="1"/>
  <c r="F20" i="13" s="1"/>
  <c r="F21" i="13" s="1"/>
  <c r="F22" i="13" s="1"/>
  <c r="F23" i="13" s="1"/>
  <c r="F24" i="13" s="1"/>
  <c r="F25" i="13" s="1"/>
  <c r="F26" i="13" s="1"/>
  <c r="F27" i="13" s="1"/>
  <c r="F28" i="13" s="1"/>
  <c r="F29" i="13" s="1"/>
  <c r="F30" i="13" s="1"/>
  <c r="F31" i="13" s="1"/>
  <c r="F32" i="13" s="1"/>
  <c r="F33" i="13" s="1"/>
  <c r="F34" i="13" s="1"/>
  <c r="F35" i="13" s="1"/>
  <c r="F36" i="13" s="1"/>
  <c r="F37" i="13" s="1"/>
  <c r="F38" i="13" s="1"/>
  <c r="F39" i="13" s="1"/>
  <c r="F40" i="13" s="1"/>
  <c r="F41" i="13" s="1"/>
  <c r="F42" i="13" s="1"/>
  <c r="F43" i="13" s="1"/>
  <c r="F44" i="13" s="1"/>
  <c r="F45" i="13" s="1"/>
  <c r="F46" i="13" s="1"/>
  <c r="F47" i="13" s="1"/>
  <c r="F48" i="13" s="1"/>
  <c r="F49" i="13" s="1"/>
  <c r="F50" i="13" s="1"/>
  <c r="F51" i="13" s="1"/>
  <c r="F52" i="13" s="1"/>
  <c r="F53" i="13" s="1"/>
  <c r="F54" i="13" s="1"/>
  <c r="F55" i="13" s="1"/>
  <c r="F56" i="13" s="1"/>
  <c r="F57" i="13" s="1"/>
  <c r="F58" i="13" s="1"/>
  <c r="F59" i="13" s="1"/>
  <c r="F60" i="13" s="1"/>
  <c r="F61" i="13" s="1"/>
  <c r="F62" i="13" s="1"/>
  <c r="F63" i="13" s="1"/>
  <c r="F64" i="13" s="1"/>
  <c r="F65" i="13" s="1"/>
  <c r="F66" i="13" s="1"/>
  <c r="F67" i="13" s="1"/>
  <c r="F68" i="13" s="1"/>
  <c r="F69" i="13" s="1"/>
  <c r="F70" i="13" s="1"/>
  <c r="F71" i="13" s="1"/>
  <c r="F72" i="13" s="1"/>
  <c r="F73" i="13" s="1"/>
  <c r="F74" i="13" s="1"/>
  <c r="F75" i="13" s="1"/>
  <c r="F76" i="13" s="1"/>
  <c r="F77" i="13" s="1"/>
  <c r="F78" i="13" s="1"/>
  <c r="F79" i="13" s="1"/>
  <c r="F80" i="13" s="1"/>
  <c r="F81" i="13" s="1"/>
  <c r="F82" i="13" s="1"/>
  <c r="F83" i="13" s="1"/>
  <c r="F84" i="13" s="1"/>
  <c r="F85" i="13" s="1"/>
  <c r="F86" i="13" s="1"/>
  <c r="F87" i="13" s="1"/>
  <c r="F88" i="13" s="1"/>
  <c r="F89" i="13" s="1"/>
  <c r="F90" i="13" s="1"/>
  <c r="F91" i="13" s="1"/>
  <c r="F92" i="13" s="1"/>
  <c r="F93" i="13" s="1"/>
  <c r="F94" i="13" s="1"/>
  <c r="F95" i="13" s="1"/>
  <c r="F96" i="13" s="1"/>
  <c r="F97" i="13" s="1"/>
  <c r="F98" i="13" s="1"/>
  <c r="F99" i="13" s="1"/>
  <c r="F100" i="13" s="1"/>
  <c r="D6" i="13"/>
  <c r="D33" i="12"/>
  <c r="D13" i="12"/>
  <c r="E13" i="12"/>
  <c r="E36" i="12" s="1"/>
  <c r="D36" i="12" l="1"/>
  <c r="C36" i="12"/>
  <c r="C13" i="9"/>
  <c r="B17" i="11" l="1"/>
  <c r="C17" i="11"/>
  <c r="A17" i="11"/>
  <c r="C32" i="9"/>
  <c r="D31" i="7"/>
  <c r="F11" i="10"/>
  <c r="F12" i="10" s="1"/>
  <c r="F13" i="10" s="1"/>
  <c r="F14" i="10" s="1"/>
  <c r="F15" i="10" s="1"/>
  <c r="F16" i="10" s="1"/>
  <c r="F17" i="10" s="1"/>
  <c r="F18" i="10" s="1"/>
  <c r="F19" i="10" s="1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D6" i="10"/>
  <c r="D13" i="9"/>
  <c r="D35" i="9" s="1"/>
  <c r="C12" i="7"/>
  <c r="C34" i="7" s="1"/>
  <c r="F10" i="8"/>
  <c r="F11" i="8" s="1"/>
  <c r="F12" i="8" s="1"/>
  <c r="F13" i="8" s="1"/>
  <c r="F14" i="8" s="1"/>
  <c r="F15" i="8" s="1"/>
  <c r="F16" i="8" s="1"/>
  <c r="F17" i="8" s="1"/>
  <c r="F18" i="8" s="1"/>
  <c r="F19" i="8" s="1"/>
  <c r="F20" i="8" s="1"/>
  <c r="F21" i="8" s="1"/>
  <c r="F22" i="8" s="1"/>
  <c r="F23" i="8" s="1"/>
  <c r="F24" i="8" s="1"/>
  <c r="F25" i="8" s="1"/>
  <c r="F26" i="8" s="1"/>
  <c r="F27" i="8" s="1"/>
  <c r="F28" i="8" s="1"/>
  <c r="F29" i="8" s="1"/>
  <c r="F30" i="8" s="1"/>
  <c r="F31" i="8" s="1"/>
  <c r="F32" i="8" s="1"/>
  <c r="F33" i="8" s="1"/>
  <c r="F34" i="8" s="1"/>
  <c r="F35" i="8" s="1"/>
  <c r="F36" i="8" s="1"/>
  <c r="F37" i="8" s="1"/>
  <c r="F45" i="10" l="1"/>
  <c r="C35" i="9"/>
  <c r="F38" i="8"/>
  <c r="F39" i="8" s="1"/>
  <c r="F40" i="8" s="1"/>
  <c r="F41" i="8" s="1"/>
  <c r="F42" i="8" s="1"/>
  <c r="F43" i="8" s="1"/>
  <c r="F44" i="8" s="1"/>
  <c r="F45" i="8" s="1"/>
  <c r="F46" i="8" s="1"/>
  <c r="F47" i="8" s="1"/>
  <c r="F48" i="8" s="1"/>
  <c r="F49" i="8" s="1"/>
  <c r="F50" i="8" s="1"/>
  <c r="F51" i="8" s="1"/>
  <c r="F52" i="8" s="1"/>
  <c r="F53" i="8" s="1"/>
  <c r="F54" i="8" s="1"/>
  <c r="F55" i="8" s="1"/>
  <c r="F56" i="8" s="1"/>
  <c r="F57" i="8" s="1"/>
  <c r="F58" i="8" s="1"/>
  <c r="F59" i="8" s="1"/>
  <c r="F60" i="8" s="1"/>
  <c r="F61" i="8" s="1"/>
  <c r="F62" i="8" s="1"/>
  <c r="F63" i="8" s="1"/>
  <c r="F64" i="8" s="1"/>
  <c r="F65" i="8" s="1"/>
  <c r="F66" i="8" s="1"/>
  <c r="F67" i="8" s="1"/>
  <c r="F68" i="8" s="1"/>
  <c r="F69" i="8" s="1"/>
  <c r="F70" i="8" s="1"/>
  <c r="F71" i="8" s="1"/>
  <c r="F72" i="8" s="1"/>
  <c r="F73" i="8" s="1"/>
  <c r="F74" i="8" s="1"/>
  <c r="F75" i="8" s="1"/>
  <c r="F76" i="8" s="1"/>
  <c r="F77" i="8" s="1"/>
  <c r="F78" i="8" s="1"/>
  <c r="F79" i="8" s="1"/>
  <c r="F80" i="8" s="1"/>
  <c r="F81" i="8" s="1"/>
  <c r="F82" i="8" s="1"/>
  <c r="F83" i="8" s="1"/>
  <c r="F84" i="8" s="1"/>
  <c r="F85" i="8" s="1"/>
  <c r="F86" i="8" s="1"/>
  <c r="F87" i="8" s="1"/>
  <c r="F88" i="8" s="1"/>
  <c r="F89" i="8" s="1"/>
  <c r="F90" i="8" s="1"/>
  <c r="F91" i="8" s="1"/>
  <c r="F92" i="8" s="1"/>
  <c r="F93" i="8" s="1"/>
  <c r="F94" i="8" s="1"/>
  <c r="F95" i="8" s="1"/>
  <c r="F96" i="8" s="1"/>
  <c r="F97" i="8" s="1"/>
  <c r="F98" i="8" s="1"/>
  <c r="F99" i="8" s="1"/>
  <c r="F100" i="8" s="1"/>
  <c r="F101" i="8" s="1"/>
  <c r="F102" i="8" s="1"/>
  <c r="F103" i="8" s="1"/>
  <c r="F104" i="8" s="1"/>
  <c r="F105" i="8" s="1"/>
  <c r="F106" i="8" s="1"/>
  <c r="F107" i="8" s="1"/>
  <c r="F108" i="8" s="1"/>
  <c r="F109" i="8" s="1"/>
  <c r="F110" i="8" s="1"/>
  <c r="F111" i="8" s="1"/>
  <c r="F112" i="8" s="1"/>
  <c r="F113" i="8" s="1"/>
  <c r="F114" i="8" s="1"/>
  <c r="F115" i="8" s="1"/>
  <c r="F116" i="8" s="1"/>
  <c r="F117" i="8" s="1"/>
  <c r="F118" i="8" s="1"/>
  <c r="F119" i="8" s="1"/>
  <c r="F120" i="8" s="1"/>
  <c r="F121" i="8" s="1"/>
  <c r="F122" i="8" s="1"/>
  <c r="F123" i="8" s="1"/>
  <c r="F124" i="8" s="1"/>
  <c r="F125" i="8" s="1"/>
  <c r="F126" i="8" s="1"/>
  <c r="F127" i="8" s="1"/>
  <c r="F128" i="8" s="1"/>
  <c r="D132" i="6"/>
  <c r="D5" i="8"/>
  <c r="F46" i="10" l="1"/>
  <c r="F47" i="10" s="1"/>
  <c r="E132" i="6"/>
  <c r="C34" i="5"/>
  <c r="F48" i="10" l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C17" i="5"/>
  <c r="C45" i="5" s="1"/>
  <c r="C47" i="5" s="1"/>
  <c r="C11" i="5" l="1"/>
  <c r="F10" i="6" l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  <c r="F64" i="6" s="1"/>
  <c r="F65" i="6" s="1"/>
  <c r="F66" i="6" s="1"/>
  <c r="F67" i="6" s="1"/>
  <c r="F68" i="6" s="1"/>
  <c r="F69" i="6" s="1"/>
  <c r="F70" i="6" s="1"/>
  <c r="F71" i="6" s="1"/>
  <c r="F72" i="6" s="1"/>
  <c r="F73" i="6" s="1"/>
  <c r="F74" i="6" s="1"/>
  <c r="F75" i="6" s="1"/>
  <c r="F76" i="6" s="1"/>
  <c r="F77" i="6" s="1"/>
  <c r="F78" i="6" s="1"/>
  <c r="F79" i="6" s="1"/>
  <c r="F80" i="6" s="1"/>
  <c r="F81" i="6" s="1"/>
  <c r="F82" i="6" s="1"/>
  <c r="F83" i="6" s="1"/>
  <c r="F84" i="6" s="1"/>
  <c r="F85" i="6" s="1"/>
  <c r="F86" i="6" s="1"/>
  <c r="F87" i="6" s="1"/>
  <c r="F88" i="6" s="1"/>
  <c r="F89" i="6" s="1"/>
  <c r="F90" i="6" s="1"/>
  <c r="F91" i="6" s="1"/>
  <c r="F92" i="6" s="1"/>
  <c r="F93" i="6" s="1"/>
  <c r="F94" i="6" s="1"/>
  <c r="F95" i="6" s="1"/>
  <c r="F96" i="6" s="1"/>
  <c r="F97" i="6" s="1"/>
  <c r="F98" i="6" s="1"/>
  <c r="F99" i="6" s="1"/>
  <c r="F100" i="6" s="1"/>
  <c r="F101" i="6" s="1"/>
  <c r="F102" i="6" s="1"/>
  <c r="F103" i="6" s="1"/>
  <c r="F104" i="6" s="1"/>
  <c r="F105" i="6" s="1"/>
  <c r="F106" i="6" s="1"/>
  <c r="F107" i="6" s="1"/>
  <c r="F108" i="6" s="1"/>
  <c r="F109" i="6" s="1"/>
  <c r="F110" i="6" s="1"/>
  <c r="F111" i="6" s="1"/>
  <c r="F112" i="6" s="1"/>
  <c r="F113" i="6" s="1"/>
  <c r="F114" i="6" s="1"/>
  <c r="F115" i="6" s="1"/>
  <c r="F116" i="6" s="1"/>
  <c r="F117" i="6" s="1"/>
  <c r="F118" i="6" s="1"/>
  <c r="F119" i="6" s="1"/>
  <c r="F120" i="6" s="1"/>
  <c r="F121" i="6" s="1"/>
  <c r="F122" i="6" s="1"/>
  <c r="F123" i="6" s="1"/>
  <c r="F124" i="6" s="1"/>
  <c r="F125" i="6" s="1"/>
  <c r="F126" i="6" s="1"/>
  <c r="F127" i="6" s="1"/>
  <c r="F128" i="6" s="1"/>
  <c r="F129" i="6" s="1"/>
  <c r="F130" i="6" s="1"/>
  <c r="F131" i="6" s="1"/>
  <c r="D5" i="6" l="1"/>
  <c r="C19" i="3" l="1"/>
  <c r="C11" i="3" l="1"/>
  <c r="C41" i="3" l="1"/>
  <c r="C23" i="3"/>
  <c r="C14" i="3" l="1"/>
  <c r="C48" i="3" s="1"/>
  <c r="F12" i="4" l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l="1"/>
  <c r="F113" i="4" s="1"/>
  <c r="F114" i="4" s="1"/>
  <c r="F115" i="4" s="1"/>
  <c r="F116" i="4" s="1"/>
  <c r="F117" i="4" s="1"/>
  <c r="F118" i="4" s="1"/>
  <c r="F119" i="4" s="1"/>
  <c r="D6" i="4"/>
  <c r="C108" i="2" l="1"/>
  <c r="D108" i="2" l="1"/>
  <c r="G48" i="3"/>
  <c r="F48" i="3"/>
  <c r="E48" i="3"/>
  <c r="G11" i="3"/>
  <c r="F11" i="3"/>
  <c r="E11" i="3"/>
  <c r="C5" i="2"/>
  <c r="E10" i="2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B27" i="1"/>
  <c r="B13" i="1"/>
  <c r="B29" i="1" l="1"/>
  <c r="E69" i="2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</calcChain>
</file>

<file path=xl/sharedStrings.xml><?xml version="1.0" encoding="utf-8"?>
<sst xmlns="http://schemas.openxmlformats.org/spreadsheetml/2006/main" count="1061" uniqueCount="381">
  <si>
    <t>Midland Softball Association</t>
  </si>
  <si>
    <t>2010 Proposed Budget</t>
  </si>
  <si>
    <t>Revenues</t>
  </si>
  <si>
    <t xml:space="preserve">Beginning Balance </t>
  </si>
  <si>
    <t>As of 5/6/10</t>
  </si>
  <si>
    <t>Fees</t>
  </si>
  <si>
    <t>Concessions</t>
  </si>
  <si>
    <t>Interest</t>
  </si>
  <si>
    <t>Misc.</t>
  </si>
  <si>
    <t>Total Revenue</t>
  </si>
  <si>
    <t>Expenses</t>
  </si>
  <si>
    <t>Umpires</t>
  </si>
  <si>
    <t>Umpire Housing</t>
  </si>
  <si>
    <t>Softballs</t>
  </si>
  <si>
    <t>Trophies</t>
  </si>
  <si>
    <t>Capital Imp.</t>
  </si>
  <si>
    <t>Insurance</t>
  </si>
  <si>
    <t>Accting Fee</t>
  </si>
  <si>
    <t>Total Expenses</t>
  </si>
  <si>
    <t>Ending Balance</t>
  </si>
  <si>
    <t>Revenue</t>
  </si>
  <si>
    <t>Expense</t>
  </si>
  <si>
    <t>Todd Ponte</t>
  </si>
  <si>
    <t xml:space="preserve">Deposit  </t>
  </si>
  <si>
    <t>Bellinner Ins.</t>
  </si>
  <si>
    <t>MASA (Balls)</t>
  </si>
  <si>
    <t>Total</t>
  </si>
  <si>
    <t>City of Midland</t>
  </si>
  <si>
    <t>Midland Health dept</t>
  </si>
  <si>
    <t>Laura Mcann (refund)</t>
  </si>
  <si>
    <t>Dennis Dice (refund)</t>
  </si>
  <si>
    <t>Ashley Krebs (refund)</t>
  </si>
  <si>
    <t>Home Medical (refund)</t>
  </si>
  <si>
    <t>Deposits</t>
  </si>
  <si>
    <t>NSF Fee</t>
  </si>
  <si>
    <t>NSF Zink</t>
  </si>
  <si>
    <t>Hanover ins.</t>
  </si>
  <si>
    <t>Leland Thompson</t>
  </si>
  <si>
    <t>MSUA</t>
  </si>
  <si>
    <t>Refund</t>
  </si>
  <si>
    <t>MSA State Qualifier</t>
  </si>
  <si>
    <t>Total Checking</t>
  </si>
  <si>
    <t>Total Saving</t>
  </si>
  <si>
    <t>TOTAL</t>
  </si>
  <si>
    <t>MASA  (team registration fee)</t>
  </si>
  <si>
    <t>Deposit (concessions)</t>
  </si>
  <si>
    <t>void servinski</t>
  </si>
  <si>
    <t>masa</t>
  </si>
  <si>
    <t>refund</t>
  </si>
  <si>
    <t>Midland Explorers</t>
  </si>
  <si>
    <t>Midland umpires</t>
  </si>
  <si>
    <t>MASA</t>
  </si>
  <si>
    <t>Servinski</t>
  </si>
  <si>
    <t>Taxes</t>
  </si>
  <si>
    <t>Aug. Deposit</t>
  </si>
  <si>
    <t>RDI-SP-Wazny</t>
  </si>
  <si>
    <t>Aug. Interest</t>
  </si>
  <si>
    <t>July Deposit</t>
  </si>
  <si>
    <t>July Intersest</t>
  </si>
  <si>
    <t>May Deposit</t>
  </si>
  <si>
    <t>May Interest</t>
  </si>
  <si>
    <t>June Deposit</t>
  </si>
  <si>
    <t>June Interest</t>
  </si>
  <si>
    <t>Return fee</t>
  </si>
  <si>
    <t>NFS</t>
  </si>
  <si>
    <t>NSF</t>
  </si>
  <si>
    <t>Plaza Suites Hotel</t>
  </si>
  <si>
    <t xml:space="preserve">Void  </t>
  </si>
  <si>
    <t>Northwood</t>
  </si>
  <si>
    <t>Sports Junction</t>
  </si>
  <si>
    <t>Andrews Hooper &amp; Pavlik (taxes)</t>
  </si>
  <si>
    <t>Sept. Deposit</t>
  </si>
  <si>
    <t>Sept. Interest</t>
  </si>
  <si>
    <t>MASA (fall teams)</t>
  </si>
  <si>
    <t>Oct. Deposit</t>
  </si>
  <si>
    <t>Oct. Interest</t>
  </si>
  <si>
    <t>(checking only)</t>
  </si>
  <si>
    <t>Beg. Bal (Jan. 2010)</t>
  </si>
  <si>
    <t>Revenues:</t>
  </si>
  <si>
    <t>Concession</t>
  </si>
  <si>
    <t xml:space="preserve"> Misc. </t>
  </si>
  <si>
    <t>Expenses:</t>
  </si>
  <si>
    <t>Fees (MSA)</t>
  </si>
  <si>
    <t>Fees(MASA &amp; City)</t>
  </si>
  <si>
    <t>Concession (Health Dept)</t>
  </si>
  <si>
    <t>Refunds</t>
  </si>
  <si>
    <t>Accting Fees (&amp;Taxes)</t>
  </si>
  <si>
    <t>Misc. (NSF, retuns,etc)</t>
  </si>
  <si>
    <t>MSA 2010 Fees</t>
  </si>
  <si>
    <t>Year End Balance (includes saving)</t>
  </si>
  <si>
    <t>MSA Check Book Ledger - 2010</t>
  </si>
  <si>
    <t>MSA Treasures Report</t>
  </si>
  <si>
    <t>IRS</t>
  </si>
  <si>
    <t>Bellinger Ins.</t>
  </si>
  <si>
    <t>Nov. Deposits</t>
  </si>
  <si>
    <t>Nov. Interest</t>
  </si>
  <si>
    <t>NSF (Hallady)</t>
  </si>
  <si>
    <t>Dec. Interest</t>
  </si>
  <si>
    <t>Estmated 1/26/11</t>
  </si>
  <si>
    <t>Beg. Bal (Jan. 2011)</t>
  </si>
  <si>
    <t>Dec. Deposits</t>
  </si>
  <si>
    <t>Jan. Interest</t>
  </si>
  <si>
    <t>QRP (Team Registration)</t>
  </si>
  <si>
    <t>Feb. Interest</t>
  </si>
  <si>
    <r>
      <t>MASA</t>
    </r>
    <r>
      <rPr>
        <sz val="8"/>
        <color theme="1"/>
        <rFont val="Calibri"/>
        <family val="2"/>
        <scheme val="minor"/>
      </rPr>
      <t xml:space="preserve"> (softballs,100 ADH-12SY, 34 YS-11RSA s, 28 C-120 WASA)</t>
    </r>
  </si>
  <si>
    <t>Details</t>
  </si>
  <si>
    <t xml:space="preserve">Estmated </t>
  </si>
  <si>
    <t>MSA Check Book Ledger - 2011</t>
  </si>
  <si>
    <t xml:space="preserve">Admin. Expense </t>
  </si>
  <si>
    <t>Office Max (W-2's)</t>
  </si>
  <si>
    <t>MUSA (donation for clinic)</t>
  </si>
  <si>
    <t>*</t>
  </si>
  <si>
    <t>Deposit</t>
  </si>
  <si>
    <t>Checks</t>
  </si>
  <si>
    <t>Arbiter Sports (license renewal)</t>
  </si>
  <si>
    <t>Cleared</t>
  </si>
  <si>
    <t>NSF Sandow</t>
  </si>
  <si>
    <t>NSF VanBrunt</t>
  </si>
  <si>
    <t>Refund (Ashley Engle)</t>
  </si>
  <si>
    <t>Refund (Lisa Scherzer)</t>
  </si>
  <si>
    <t>Refund (Steve Hintz)</t>
  </si>
  <si>
    <t>Refund (Clint Shepherd)</t>
  </si>
  <si>
    <t>Refund (Bill Stec)</t>
  </si>
  <si>
    <t>Steve Warner (paper add)</t>
  </si>
  <si>
    <t xml:space="preserve">NSF   </t>
  </si>
  <si>
    <t>Paper add (Steve)</t>
  </si>
  <si>
    <t>Refund (David Mularz)</t>
  </si>
  <si>
    <t>Refund (Logan Richetti)</t>
  </si>
  <si>
    <t>MASA (bat tester holograms)</t>
  </si>
  <si>
    <t>Citizens (liability insurance)</t>
  </si>
  <si>
    <t>MASA (team fee's)</t>
  </si>
  <si>
    <t>MASA (Team fees)</t>
  </si>
  <si>
    <t>MASA (bat tester)</t>
  </si>
  <si>
    <t>Citizens</t>
  </si>
  <si>
    <t>deposit</t>
  </si>
  <si>
    <t>Refund (Sean Norman)</t>
  </si>
  <si>
    <t>Refund (Steve Summers)</t>
  </si>
  <si>
    <t>Refund (Mark Trotochaud)</t>
  </si>
  <si>
    <t>Returned check (Kelly Cornwell)</t>
  </si>
  <si>
    <t>Steve Warner (Gift card for bat testing)</t>
  </si>
  <si>
    <t>Midland Recyclers</t>
  </si>
  <si>
    <t>Nada Hotel (umpires)</t>
  </si>
  <si>
    <t>MASA (Mens Class B tourny)</t>
  </si>
  <si>
    <t>Returned check Fee (KC)</t>
  </si>
  <si>
    <t>MASA Mens tourny</t>
  </si>
  <si>
    <t>Gift Cards for bat testers</t>
  </si>
  <si>
    <t xml:space="preserve">Jim Mitcell (Refund) </t>
  </si>
  <si>
    <t>Ray Hartwell (dist. Refund)</t>
  </si>
  <si>
    <t>MASA (mens state tourny)</t>
  </si>
  <si>
    <t>Honorable Mention (trophies)</t>
  </si>
  <si>
    <t>Steve Warner (trash bags)</t>
  </si>
  <si>
    <t>Recycling &amp; Trash</t>
  </si>
  <si>
    <t>Savings</t>
  </si>
  <si>
    <t>MASA (Team registration)</t>
  </si>
  <si>
    <t>MASA (softballs)</t>
  </si>
  <si>
    <t>QRP (line up cards)</t>
  </si>
  <si>
    <t>Steve Warner (Tourny refund)</t>
  </si>
  <si>
    <t>Joe Conkright (Tourny refund)</t>
  </si>
  <si>
    <t>Jamie Stopka (Tourny refund)</t>
  </si>
  <si>
    <t>John Robert (refund)</t>
  </si>
  <si>
    <t>Sports Junction (plaques)</t>
  </si>
  <si>
    <t>Minda Mccartneyh (player fee refund)</t>
  </si>
  <si>
    <t>Mark Trotochard (player fee refund)</t>
  </si>
  <si>
    <t xml:space="preserve">VOID Steve Warner (Gift card for bat testing) </t>
  </si>
  <si>
    <t>line up cards</t>
  </si>
  <si>
    <t>MASA (Fall teams)</t>
  </si>
  <si>
    <t>Kay's Screenprinting</t>
  </si>
  <si>
    <t>Trophies/plaques/printing</t>
  </si>
  <si>
    <t>Jesse Stewart (trash bags)</t>
  </si>
  <si>
    <t>Fairview in</t>
  </si>
  <si>
    <t>MASA (trophies)</t>
  </si>
  <si>
    <t>MASA (Trophies)</t>
  </si>
  <si>
    <t>City Of Midland</t>
  </si>
  <si>
    <t>Andrews (tax filing)</t>
  </si>
  <si>
    <t>Bollinger (insurance)</t>
  </si>
  <si>
    <t>Bay Landscaping</t>
  </si>
  <si>
    <t>Year End 2011</t>
  </si>
  <si>
    <t xml:space="preserve">Fees &amp; Interst </t>
  </si>
  <si>
    <t>MSA Check Book Ledger - 2012</t>
  </si>
  <si>
    <t>Date</t>
  </si>
  <si>
    <t>Ck#</t>
  </si>
  <si>
    <t xml:space="preserve"> </t>
  </si>
  <si>
    <t>Ck #</t>
  </si>
  <si>
    <t>Beg. Bal (Jan. 2012)</t>
  </si>
  <si>
    <t>Bollinger</t>
  </si>
  <si>
    <t>Dept. of licensing</t>
  </si>
  <si>
    <t>Jesse Stewart (1099's)</t>
  </si>
  <si>
    <t>interest</t>
  </si>
  <si>
    <t>City</t>
  </si>
  <si>
    <t>Dept. of licen.</t>
  </si>
  <si>
    <t>J. Stewart 1099's</t>
  </si>
  <si>
    <t>C.Langlois 1099's</t>
  </si>
  <si>
    <t>C. Langlois (1099's)</t>
  </si>
  <si>
    <t>Quick &amp; Reliable Prining</t>
  </si>
  <si>
    <t>Arbiter</t>
  </si>
  <si>
    <t>QPR</t>
  </si>
  <si>
    <t>Jim Mitchell (refund)</t>
  </si>
  <si>
    <t>Ian Mcdonald (refund)</t>
  </si>
  <si>
    <t>Marcie Post (admin. Fee)</t>
  </si>
  <si>
    <t>Jen Brown (refund)</t>
  </si>
  <si>
    <t>Bailey Insurance</t>
  </si>
  <si>
    <t>Apothecary shoppe (refund)</t>
  </si>
  <si>
    <t>M.Post</t>
  </si>
  <si>
    <t>Refund (Ed Doener)</t>
  </si>
  <si>
    <t>Refund (Kayla Micker)</t>
  </si>
  <si>
    <t>Refund (Holly Dyer)</t>
  </si>
  <si>
    <t>MASA (Registrations)</t>
  </si>
  <si>
    <t>Refund (David Helpap)</t>
  </si>
  <si>
    <t>MASA (Bat Certs)</t>
  </si>
  <si>
    <t>Refund (Dan Davies)</t>
  </si>
  <si>
    <t>NSF &amp; Fee</t>
  </si>
  <si>
    <t>Paper Statement Fee</t>
  </si>
  <si>
    <t>Registration</t>
  </si>
  <si>
    <t>Bat certs.</t>
  </si>
  <si>
    <t>Paper statement fee</t>
  </si>
  <si>
    <t>Refund (Kevin Remer)</t>
  </si>
  <si>
    <t>MASA (Trophies &amp; Assessments)</t>
  </si>
  <si>
    <t>Donation out</t>
  </si>
  <si>
    <t>VOID</t>
  </si>
  <si>
    <t>Refund (Gary Lange)</t>
  </si>
  <si>
    <t>Refund (Tim Jeroue)</t>
  </si>
  <si>
    <t>Refund (Doug Gowing)</t>
  </si>
  <si>
    <t>Refund (Kay Amemiya)</t>
  </si>
  <si>
    <t>Refund (Paula Fodo)</t>
  </si>
  <si>
    <t>Honorable Mention (trophy)</t>
  </si>
  <si>
    <t>Deposit (from savings)</t>
  </si>
  <si>
    <t>Admin. (thank you cards CAL)</t>
  </si>
  <si>
    <t>Refund (Steve Hamling)</t>
  </si>
  <si>
    <t>Refund (Trey Lee)</t>
  </si>
  <si>
    <t>Refund (Bob Moe)</t>
  </si>
  <si>
    <t>Refund (Torey Smith)</t>
  </si>
  <si>
    <t>thank you cards</t>
  </si>
  <si>
    <t>donation out</t>
  </si>
  <si>
    <t>MUSA</t>
  </si>
  <si>
    <t>Old Castle Architectural</t>
  </si>
  <si>
    <t>Northwood (umpire's)</t>
  </si>
  <si>
    <t>Mark Trotchad (refund)</t>
  </si>
  <si>
    <t>State of MI</t>
  </si>
  <si>
    <t>RDI</t>
  </si>
  <si>
    <t>Refund (Brad Golder)</t>
  </si>
  <si>
    <t>Kay's screenprinting</t>
  </si>
  <si>
    <t>Point Streak</t>
  </si>
  <si>
    <t>Point Streak (internet start up)</t>
  </si>
  <si>
    <t>Year End 2012</t>
  </si>
  <si>
    <t>YE 2012</t>
  </si>
  <si>
    <t>MSA Check Book Ledger - 2013</t>
  </si>
  <si>
    <t>Beg. Bal (Jan. 2013)</t>
  </si>
  <si>
    <t>Discover ARC Payment</t>
  </si>
  <si>
    <t>Paper Statement fee</t>
  </si>
  <si>
    <t>Interst</t>
  </si>
  <si>
    <t>Arbiter Sports</t>
  </si>
  <si>
    <t xml:space="preserve">Refund </t>
  </si>
  <si>
    <t>Adjustments</t>
  </si>
  <si>
    <t>3/15 ck cleared for less</t>
  </si>
  <si>
    <t>6/6 ck 112 cleard for less</t>
  </si>
  <si>
    <t>8/18 127 cleared for more</t>
  </si>
  <si>
    <t>6/29 deposit not shown</t>
  </si>
  <si>
    <t>9/9 deposit not shown</t>
  </si>
  <si>
    <t>RDI NSF Guiles, Kevin</t>
  </si>
  <si>
    <t>Deposits 4/16 - 5/15</t>
  </si>
  <si>
    <t>AHP (Tax filing)</t>
  </si>
  <si>
    <t>Bankcd- Interchng</t>
  </si>
  <si>
    <t>Bankcd-Fee</t>
  </si>
  <si>
    <t>Bankcd - Discount</t>
  </si>
  <si>
    <t>Deposits 5/16 - 6/15</t>
  </si>
  <si>
    <t>Refund (K. Thorson)</t>
  </si>
  <si>
    <t>Citizens (Insurance)</t>
  </si>
  <si>
    <t>MASA (Adult teams)</t>
  </si>
  <si>
    <t>Deposit 6/16 - 7/15</t>
  </si>
  <si>
    <t>MASA (Bat Stickers)</t>
  </si>
  <si>
    <t>MASA (Men's F)</t>
  </si>
  <si>
    <t>MASA (registration)</t>
  </si>
  <si>
    <t>Refund (T. Ponte)</t>
  </si>
  <si>
    <t>AHP (Tax Letter)</t>
  </si>
  <si>
    <t>Bank Fee's</t>
  </si>
  <si>
    <t>MASA (balls)</t>
  </si>
  <si>
    <t>NSF Mark Lachcik</t>
  </si>
  <si>
    <t>NSF Matthew Randall</t>
  </si>
  <si>
    <t>MASA (men's 9 man)</t>
  </si>
  <si>
    <t>MASA (mens 9 man a&amp;b)</t>
  </si>
  <si>
    <t>MASA (mens C)</t>
  </si>
  <si>
    <t>MASA (mens B)</t>
  </si>
  <si>
    <t>Midland Resort (umpires)</t>
  </si>
  <si>
    <t>NADA (umpires)</t>
  </si>
  <si>
    <t>Megan Mann (tourny refund)</t>
  </si>
  <si>
    <t>Casey Holt (refund)</t>
  </si>
  <si>
    <t>Gary Burtner (refund)</t>
  </si>
  <si>
    <t>Kellie Kraft (refund)</t>
  </si>
  <si>
    <t>Susan Walker</t>
  </si>
  <si>
    <t>Todd Ponte (refund)</t>
  </si>
  <si>
    <t>Kayla Mickler (refund)</t>
  </si>
  <si>
    <t>Micky Mason (refund)</t>
  </si>
  <si>
    <t>Total Expenses *</t>
  </si>
  <si>
    <t>AHP (Taxes)</t>
  </si>
  <si>
    <t>QRP</t>
  </si>
  <si>
    <t>Kay's Screen Printing</t>
  </si>
  <si>
    <t>Deposit (Grants)</t>
  </si>
  <si>
    <t>Grants</t>
  </si>
  <si>
    <t>* Palvillion has not been paid for</t>
  </si>
  <si>
    <t>MSA Check Book Ledger - 2014</t>
  </si>
  <si>
    <t>Beg. Bal (Jan. 2014)</t>
  </si>
  <si>
    <t>Merchand Bankcd - fee</t>
  </si>
  <si>
    <t>Central Concrete</t>
  </si>
  <si>
    <t>QRP (plaques)</t>
  </si>
  <si>
    <t>3/21 - 4/14</t>
  </si>
  <si>
    <t>Marcie (Re-imbursement for website)</t>
  </si>
  <si>
    <t>ASA</t>
  </si>
  <si>
    <t>Jesse Stewart (software)</t>
  </si>
  <si>
    <t>MASA (hallograms)</t>
  </si>
  <si>
    <t>MSUA (umpires)</t>
  </si>
  <si>
    <t>QRP (team registration)</t>
  </si>
  <si>
    <t>MASA (team registration)</t>
  </si>
  <si>
    <t>Miracle (tables)</t>
  </si>
  <si>
    <t>Transfer from savings ($20K grant was deposited in s. by mistake)</t>
  </si>
  <si>
    <t>Heather Curtis (refund)</t>
  </si>
  <si>
    <t>Torey Smith (refund)</t>
  </si>
  <si>
    <t>Dave Cofey (refund)</t>
  </si>
  <si>
    <t>Carolyn Langlois (re-embursement for MI non-for profit restigration)</t>
  </si>
  <si>
    <t>AC-Merchant BankCD-Fee</t>
  </si>
  <si>
    <t>CKCD Debit Paylflow Paypal 0888883970 TX</t>
  </si>
  <si>
    <t xml:space="preserve">Interest </t>
  </si>
  <si>
    <t>ASA- C-120 WASA (softballs)</t>
  </si>
  <si>
    <t>Merchant Bankcd - fee</t>
  </si>
  <si>
    <t xml:space="preserve">Fees &amp; Interest </t>
  </si>
  <si>
    <t>Accounting Fees (&amp;Taxes)</t>
  </si>
  <si>
    <t xml:space="preserve">Estimated </t>
  </si>
  <si>
    <t>Returned Deposited Item Fee</t>
  </si>
  <si>
    <t>RDI NSF Martin, Matthew</t>
  </si>
  <si>
    <t>Interest Payment</t>
  </si>
  <si>
    <t>Refund - Todd Grzegotczyk</t>
  </si>
  <si>
    <t>League Tournament T-Shirts</t>
  </si>
  <si>
    <t>T-Shirt Logo Design</t>
  </si>
  <si>
    <t>MSA Plaques</t>
  </si>
  <si>
    <t>MASA - Fall Team Registration</t>
  </si>
  <si>
    <t>AC-Deluxe Check- Check/Acc</t>
  </si>
  <si>
    <t>990 EZ - AHP</t>
  </si>
  <si>
    <t>Softball Fees-City</t>
  </si>
  <si>
    <t>PayPal Account</t>
  </si>
  <si>
    <t>MSA Check Book Ledger - 2015</t>
  </si>
  <si>
    <t>AC-Paypal-Transfer</t>
  </si>
  <si>
    <t>MASA - Bat Tester</t>
  </si>
  <si>
    <t>LEAGUE ATHLETICS DON LEAGUE CT (website)</t>
  </si>
  <si>
    <t>Bollinger Inc Short Hills NJ (Insurance)</t>
  </si>
  <si>
    <t>MASA - holograms</t>
  </si>
  <si>
    <t>MASA - Softballs</t>
  </si>
  <si>
    <t>Refund - Stacey Douglas</t>
  </si>
  <si>
    <t>Refund - Ed Genske</t>
  </si>
  <si>
    <t>RDI-NSF - Justin Cassidy</t>
  </si>
  <si>
    <t>MASA - Team Registration</t>
  </si>
  <si>
    <t>MASA- Softballs</t>
  </si>
  <si>
    <t>Refund - Dennis Sentz</t>
  </si>
  <si>
    <t>CKCD State Annu AL Reports 517 24 MI</t>
  </si>
  <si>
    <t>ASA - Border Battle</t>
  </si>
  <si>
    <t>Refund - Jennifer Burkhart</t>
  </si>
  <si>
    <t>Refund - Lloyd Starks</t>
  </si>
  <si>
    <t>Refund - Alexis Fox</t>
  </si>
  <si>
    <t>Refund - Craig Gross</t>
  </si>
  <si>
    <t>Refund - Dave Coffey</t>
  </si>
  <si>
    <t>Refund - Bret Okeefe</t>
  </si>
  <si>
    <t>Refund - Scott Rosin</t>
  </si>
  <si>
    <t>Refund - Walter Selle</t>
  </si>
  <si>
    <t>Refund - Carl Miller</t>
  </si>
  <si>
    <t>Refund - Jon Mead</t>
  </si>
  <si>
    <t>9/18-10/7</t>
  </si>
  <si>
    <t>Refunds - Several separate checks to individuals</t>
  </si>
  <si>
    <t>MSA T-Shirt Design</t>
  </si>
  <si>
    <t>QRP-MSA Plaques</t>
  </si>
  <si>
    <t>Refund - Paula Fodo</t>
  </si>
  <si>
    <t>Refund - Kacie Hugo</t>
  </si>
  <si>
    <t>Refund - Cory Ortman</t>
  </si>
  <si>
    <t>Refund - Kevin Caldwell</t>
  </si>
  <si>
    <t>Championship Shirts - Kays</t>
  </si>
  <si>
    <t>Taxes - AHP</t>
  </si>
  <si>
    <t>Refund - Holly Smith</t>
  </si>
  <si>
    <t>MSA Fees - City of Midland</t>
  </si>
  <si>
    <t>MSA Check Book Ledger - 2016</t>
  </si>
  <si>
    <t>Beg. Bal (Jan. 2015)</t>
  </si>
  <si>
    <t>Beg. Bal (Jan. 2016)</t>
  </si>
  <si>
    <t>Refund from 2015 - Dan Bablitz</t>
  </si>
  <si>
    <t>AC-Paypal - Transfer</t>
  </si>
  <si>
    <t>AC - Merchant BankCD -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</si>
</sst>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2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37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14" fontId="0" fillId="0" borderId="0" xfId="0" applyNumberFormat="1"/>
    <xf numFmtId="0" fontId="3" fillId="0" borderId="0" xfId="0" applyFont="1"/>
    <xf numFmtId="164" fontId="3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4" fillId="0" borderId="0" xfId="0" applyFont="1"/>
    <xf numFmtId="0" fontId="0" fillId="0" borderId="1" xfId="0" applyBorder="1"/>
    <xf numFmtId="0" fontId="3" fillId="0" borderId="1" xfId="0" applyFont="1" applyBorder="1"/>
    <xf numFmtId="0" fontId="0" fillId="0" borderId="1" xfId="0" applyFont="1" applyBorder="1"/>
    <xf numFmtId="4" fontId="0" fillId="0" borderId="1" xfId="0" applyNumberFormat="1" applyFont="1" applyBorder="1"/>
    <xf numFmtId="164" fontId="0" fillId="0" borderId="1" xfId="0" applyNumberFormat="1" applyFont="1" applyBorder="1"/>
    <xf numFmtId="0" fontId="5" fillId="0" borderId="0" xfId="0" applyFont="1"/>
    <xf numFmtId="164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Font="1" applyFill="1" applyBorder="1"/>
    <xf numFmtId="0" fontId="0" fillId="0" borderId="0" xfId="0" applyFont="1"/>
    <xf numFmtId="0" fontId="3" fillId="0" borderId="2" xfId="0" applyFont="1" applyBorder="1"/>
    <xf numFmtId="164" fontId="3" fillId="0" borderId="2" xfId="0" applyNumberFormat="1" applyFont="1" applyBorder="1"/>
    <xf numFmtId="0" fontId="0" fillId="0" borderId="1" xfId="0" applyFont="1" applyFill="1" applyBorder="1"/>
    <xf numFmtId="4" fontId="0" fillId="0" borderId="1" xfId="0" applyNumberFormat="1" applyBorder="1"/>
    <xf numFmtId="0" fontId="0" fillId="0" borderId="2" xfId="0" applyBorder="1"/>
    <xf numFmtId="0" fontId="0" fillId="0" borderId="2" xfId="0" applyFont="1" applyFill="1" applyBorder="1"/>
    <xf numFmtId="4" fontId="0" fillId="0" borderId="2" xfId="0" applyNumberFormat="1" applyBorder="1"/>
    <xf numFmtId="0" fontId="1" fillId="0" borderId="1" xfId="0" applyFont="1" applyBorder="1"/>
    <xf numFmtId="164" fontId="1" fillId="0" borderId="0" xfId="0" applyNumberFormat="1" applyFont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Border="1"/>
    <xf numFmtId="14" fontId="0" fillId="0" borderId="1" xfId="0" applyNumberFormat="1" applyBorder="1"/>
    <xf numFmtId="0" fontId="0" fillId="0" borderId="1" xfId="0" applyFill="1" applyBorder="1"/>
    <xf numFmtId="0" fontId="7" fillId="0" borderId="1" xfId="0" applyFont="1" applyFill="1" applyBorder="1"/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3" fillId="0" borderId="4" xfId="0" applyFont="1" applyBorder="1"/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3" fillId="0" borderId="5" xfId="0" applyFont="1" applyBorder="1"/>
    <xf numFmtId="164" fontId="3" fillId="0" borderId="5" xfId="0" applyNumberFormat="1" applyFont="1" applyBorder="1" applyAlignment="1">
      <alignment horizontal="center"/>
    </xf>
    <xf numFmtId="0" fontId="0" fillId="0" borderId="6" xfId="0" applyBorder="1"/>
    <xf numFmtId="164" fontId="3" fillId="0" borderId="7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0" fillId="0" borderId="1" xfId="0" applyNumberFormat="1" applyFill="1" applyBorder="1"/>
    <xf numFmtId="164" fontId="8" fillId="0" borderId="1" xfId="0" applyNumberFormat="1" applyFont="1" applyBorder="1" applyAlignment="1">
      <alignment horizontal="center"/>
    </xf>
    <xf numFmtId="0" fontId="9" fillId="0" borderId="1" xfId="0" applyFont="1" applyFill="1" applyBorder="1"/>
    <xf numFmtId="164" fontId="9" fillId="0" borderId="1" xfId="0" applyNumberFormat="1" applyFont="1" applyBorder="1"/>
    <xf numFmtId="164" fontId="9" fillId="0" borderId="1" xfId="0" applyNumberFormat="1" applyFont="1" applyFill="1" applyBorder="1"/>
    <xf numFmtId="0" fontId="10" fillId="0" borderId="1" xfId="0" applyFont="1" applyBorder="1"/>
    <xf numFmtId="0" fontId="10" fillId="0" borderId="1" xfId="0" applyFont="1" applyFill="1" applyBorder="1"/>
    <xf numFmtId="164" fontId="10" fillId="0" borderId="1" xfId="0" applyNumberFormat="1" applyFont="1" applyFill="1" applyBorder="1"/>
    <xf numFmtId="164" fontId="10" fillId="0" borderId="1" xfId="0" applyNumberFormat="1" applyFont="1" applyBorder="1"/>
    <xf numFmtId="164" fontId="8" fillId="0" borderId="1" xfId="0" applyNumberFormat="1" applyFont="1" applyFill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14" fontId="0" fillId="0" borderId="7" xfId="0" applyNumberFormat="1" applyBorder="1"/>
    <xf numFmtId="164" fontId="3" fillId="0" borderId="4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12" fillId="0" borderId="1" xfId="0" applyFont="1" applyFill="1" applyBorder="1"/>
    <xf numFmtId="44" fontId="0" fillId="0" borderId="1" xfId="1" applyFont="1" applyBorder="1"/>
    <xf numFmtId="44" fontId="0" fillId="0" borderId="1" xfId="1" applyFont="1" applyFill="1" applyBorder="1"/>
    <xf numFmtId="44" fontId="0" fillId="0" borderId="0" xfId="1" applyFont="1"/>
    <xf numFmtId="0" fontId="0" fillId="0" borderId="10" xfId="0" applyFill="1" applyBorder="1"/>
    <xf numFmtId="14" fontId="1" fillId="0" borderId="1" xfId="0" applyNumberFormat="1" applyFont="1" applyBorder="1"/>
    <xf numFmtId="0" fontId="1" fillId="0" borderId="1" xfId="0" applyFont="1" applyFill="1" applyBorder="1"/>
    <xf numFmtId="164" fontId="1" fillId="0" borderId="1" xfId="0" applyNumberFormat="1" applyFont="1" applyBorder="1"/>
    <xf numFmtId="0" fontId="1" fillId="0" borderId="10" xfId="0" applyFont="1" applyFill="1" applyBorder="1"/>
    <xf numFmtId="14" fontId="0" fillId="0" borderId="1" xfId="0" applyNumberFormat="1" applyFont="1" applyBorder="1"/>
    <xf numFmtId="14" fontId="1" fillId="0" borderId="0" xfId="0" applyNumberFormat="1" applyFont="1"/>
    <xf numFmtId="0" fontId="2" fillId="0" borderId="0" xfId="0" applyNumberFormat="1" applyFont="1" applyAlignment="1">
      <alignment horizontal="center" vertical="center"/>
    </xf>
    <xf numFmtId="0" fontId="14" fillId="0" borderId="1" xfId="0" applyFont="1" applyBorder="1"/>
    <xf numFmtId="164" fontId="14" fillId="0" borderId="1" xfId="0" applyNumberFormat="1" applyFont="1" applyBorder="1" applyAlignment="1">
      <alignment horizontal="center"/>
    </xf>
    <xf numFmtId="0" fontId="17" fillId="0" borderId="1" xfId="0" applyFont="1" applyBorder="1"/>
    <xf numFmtId="0" fontId="18" fillId="0" borderId="0" xfId="0" applyFont="1"/>
    <xf numFmtId="0" fontId="19" fillId="0" borderId="1" xfId="0" applyFont="1" applyBorder="1"/>
    <xf numFmtId="0" fontId="19" fillId="0" borderId="0" xfId="0" applyFont="1"/>
    <xf numFmtId="0" fontId="18" fillId="0" borderId="0" xfId="0" applyNumberFormat="1" applyFont="1"/>
    <xf numFmtId="0" fontId="19" fillId="0" borderId="4" xfId="0" applyFont="1" applyBorder="1"/>
    <xf numFmtId="0" fontId="19" fillId="0" borderId="5" xfId="0" applyFont="1" applyBorder="1"/>
    <xf numFmtId="0" fontId="19" fillId="0" borderId="2" xfId="0" applyFont="1" applyBorder="1"/>
    <xf numFmtId="0" fontId="18" fillId="0" borderId="1" xfId="0" applyFont="1" applyBorder="1"/>
    <xf numFmtId="164" fontId="3" fillId="0" borderId="1" xfId="0" applyNumberFormat="1" applyFont="1" applyBorder="1"/>
    <xf numFmtId="164" fontId="3" fillId="0" borderId="4" xfId="0" applyNumberFormat="1" applyFont="1" applyBorder="1"/>
    <xf numFmtId="164" fontId="2" fillId="0" borderId="1" xfId="0" applyNumberFormat="1" applyFont="1" applyBorder="1"/>
    <xf numFmtId="164" fontId="16" fillId="0" borderId="1" xfId="0" applyNumberFormat="1" applyFont="1" applyBorder="1"/>
    <xf numFmtId="164" fontId="7" fillId="0" borderId="1" xfId="0" applyNumberFormat="1" applyFont="1" applyBorder="1"/>
    <xf numFmtId="164" fontId="15" fillId="0" borderId="1" xfId="0" applyNumberFormat="1" applyFont="1" applyBorder="1"/>
    <xf numFmtId="0" fontId="9" fillId="0" borderId="0" xfId="0" applyFont="1"/>
    <xf numFmtId="0" fontId="10" fillId="0" borderId="0" xfId="0" applyFont="1"/>
    <xf numFmtId="14" fontId="10" fillId="0" borderId="1" xfId="0" applyNumberFormat="1" applyFont="1" applyBorder="1"/>
    <xf numFmtId="14" fontId="10" fillId="0" borderId="1" xfId="0" applyNumberFormat="1" applyFont="1" applyFill="1" applyBorder="1"/>
    <xf numFmtId="164" fontId="0" fillId="0" borderId="1" xfId="0" applyNumberFormat="1" applyFont="1" applyFill="1" applyBorder="1"/>
    <xf numFmtId="0" fontId="0" fillId="0" borderId="0" xfId="0" applyFill="1"/>
    <xf numFmtId="0" fontId="19" fillId="0" borderId="1" xfId="0" applyFont="1" applyFill="1" applyBorder="1"/>
    <xf numFmtId="14" fontId="0" fillId="0" borderId="1" xfId="0" applyNumberFormat="1" applyFill="1" applyBorder="1"/>
    <xf numFmtId="14" fontId="0" fillId="0" borderId="0" xfId="0" applyNumberFormat="1" applyBorder="1"/>
    <xf numFmtId="0" fontId="10" fillId="0" borderId="0" xfId="0" applyFont="1" applyFill="1" applyBorder="1"/>
    <xf numFmtId="164" fontId="0" fillId="0" borderId="0" xfId="0" applyNumberFormat="1" applyBorder="1"/>
    <xf numFmtId="0" fontId="2" fillId="0" borderId="0" xfId="0" applyFont="1" applyAlignment="1">
      <alignment horizontal="center"/>
    </xf>
    <xf numFmtId="164" fontId="10" fillId="0" borderId="0" xfId="0" applyNumberFormat="1" applyFont="1" applyBorder="1"/>
    <xf numFmtId="164" fontId="3" fillId="0" borderId="0" xfId="0" applyNumberFormat="1" applyFont="1" applyBorder="1"/>
    <xf numFmtId="0" fontId="0" fillId="0" borderId="1" xfId="0" applyFill="1" applyBorder="1" applyAlignment="1">
      <alignment shrinkToFit="1"/>
    </xf>
    <xf numFmtId="16" fontId="0" fillId="0" borderId="1" xfId="0" applyNumberFormat="1" applyBorder="1"/>
    <xf numFmtId="0" fontId="6" fillId="0" borderId="1" xfId="0" applyFont="1" applyFill="1" applyBorder="1"/>
    <xf numFmtId="8" fontId="0" fillId="0" borderId="0" xfId="0" applyNumberFormat="1"/>
    <xf numFmtId="0" fontId="6" fillId="0" borderId="0" xfId="0" applyFont="1"/>
    <xf numFmtId="44" fontId="3" fillId="0" borderId="0" xfId="1" applyFont="1"/>
    <xf numFmtId="44" fontId="20" fillId="0" borderId="0" xfId="1" applyFont="1"/>
    <xf numFmtId="44" fontId="21" fillId="0" borderId="0" xfId="0" applyNumberFormat="1" applyFont="1"/>
    <xf numFmtId="44" fontId="0" fillId="0" borderId="1" xfId="0" applyNumberFormat="1" applyBorder="1"/>
    <xf numFmtId="0" fontId="22" fillId="0" borderId="1" xfId="0" applyFont="1" applyBorder="1"/>
    <xf numFmtId="14" fontId="0" fillId="0" borderId="0" xfId="0" applyNumberFormat="1" applyAlignment="1">
      <alignment horizontal="left"/>
    </xf>
    <xf numFmtId="44" fontId="0" fillId="0" borderId="0" xfId="0" applyNumberFormat="1"/>
    <xf numFmtId="16" fontId="0" fillId="0" borderId="0" xfId="0" applyNumberFormat="1"/>
    <xf numFmtId="44" fontId="0" fillId="0" borderId="10" xfId="1" applyFont="1" applyFill="1" applyBorder="1"/>
    <xf numFmtId="44" fontId="2" fillId="0" borderId="0" xfId="1" applyFont="1"/>
    <xf numFmtId="44" fontId="1" fillId="0" borderId="0" xfId="1" applyFont="1"/>
    <xf numFmtId="164" fontId="0" fillId="0" borderId="1" xfId="1" applyNumberFormat="1" applyFont="1" applyBorder="1"/>
    <xf numFmtId="164" fontId="0" fillId="0" borderId="1" xfId="1" applyNumberFormat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7" workbookViewId="0">
      <selection activeCell="C7" sqref="C7"/>
    </sheetView>
  </sheetViews>
  <sheetFormatPr defaultRowHeight="15" x14ac:dyDescent="0.25"/>
  <cols>
    <col min="1" max="1" width="16.28515625" customWidth="1"/>
    <col min="2" max="2" width="11.140625" bestFit="1" customWidth="1"/>
    <col min="3" max="3" width="11.7109375" customWidth="1"/>
    <col min="4" max="4" width="12.28515625" customWidth="1"/>
  </cols>
  <sheetData>
    <row r="1" spans="1:4" x14ac:dyDescent="0.25">
      <c r="A1" t="s">
        <v>0</v>
      </c>
    </row>
    <row r="2" spans="1:4" x14ac:dyDescent="0.25">
      <c r="A2" t="s">
        <v>1</v>
      </c>
    </row>
    <row r="3" spans="1:4" x14ac:dyDescent="0.25">
      <c r="A3" t="s">
        <v>4</v>
      </c>
    </row>
    <row r="6" spans="1:4" x14ac:dyDescent="0.25">
      <c r="A6" t="s">
        <v>3</v>
      </c>
      <c r="B6" s="1">
        <v>91730.32</v>
      </c>
      <c r="C6" t="s">
        <v>76</v>
      </c>
    </row>
    <row r="7" spans="1:4" x14ac:dyDescent="0.25">
      <c r="B7" s="1"/>
      <c r="D7" s="1"/>
    </row>
    <row r="8" spans="1:4" x14ac:dyDescent="0.25">
      <c r="A8" s="2" t="s">
        <v>2</v>
      </c>
      <c r="B8" s="1"/>
    </row>
    <row r="9" spans="1:4" x14ac:dyDescent="0.25">
      <c r="A9" t="s">
        <v>5</v>
      </c>
      <c r="B9" s="1">
        <v>180000</v>
      </c>
    </row>
    <row r="10" spans="1:4" x14ac:dyDescent="0.25">
      <c r="A10" t="s">
        <v>6</v>
      </c>
      <c r="B10" s="1">
        <v>1737</v>
      </c>
    </row>
    <row r="11" spans="1:4" x14ac:dyDescent="0.25">
      <c r="A11" t="s">
        <v>7</v>
      </c>
      <c r="B11" s="1">
        <v>411</v>
      </c>
    </row>
    <row r="12" spans="1:4" x14ac:dyDescent="0.25">
      <c r="B12" s="1"/>
    </row>
    <row r="13" spans="1:4" x14ac:dyDescent="0.25">
      <c r="A13" t="s">
        <v>9</v>
      </c>
      <c r="B13" s="1">
        <f>SUM(B9:B12)</f>
        <v>182148</v>
      </c>
    </row>
    <row r="14" spans="1:4" x14ac:dyDescent="0.25">
      <c r="B14" s="1"/>
    </row>
    <row r="15" spans="1:4" x14ac:dyDescent="0.25">
      <c r="A15" s="2" t="s">
        <v>10</v>
      </c>
      <c r="B15" s="1"/>
    </row>
    <row r="16" spans="1:4" x14ac:dyDescent="0.25">
      <c r="A16" t="s">
        <v>11</v>
      </c>
      <c r="B16" s="1">
        <v>65000</v>
      </c>
    </row>
    <row r="17" spans="1:2" x14ac:dyDescent="0.25">
      <c r="A17" t="s">
        <v>12</v>
      </c>
      <c r="B17" s="1">
        <v>1000</v>
      </c>
    </row>
    <row r="18" spans="1:2" x14ac:dyDescent="0.25">
      <c r="A18" t="s">
        <v>5</v>
      </c>
      <c r="B18" s="1">
        <v>77774</v>
      </c>
    </row>
    <row r="19" spans="1:2" x14ac:dyDescent="0.25">
      <c r="A19" t="s">
        <v>6</v>
      </c>
      <c r="B19" s="1">
        <v>10390</v>
      </c>
    </row>
    <row r="20" spans="1:2" x14ac:dyDescent="0.25">
      <c r="A20" t="s">
        <v>13</v>
      </c>
      <c r="B20" s="1">
        <v>7908</v>
      </c>
    </row>
    <row r="21" spans="1:2" x14ac:dyDescent="0.25">
      <c r="A21" t="s">
        <v>14</v>
      </c>
      <c r="B21" s="1">
        <v>4700</v>
      </c>
    </row>
    <row r="22" spans="1:2" x14ac:dyDescent="0.25">
      <c r="A22" t="s">
        <v>15</v>
      </c>
      <c r="B22" s="1"/>
    </row>
    <row r="23" spans="1:2" x14ac:dyDescent="0.25">
      <c r="A23" t="s">
        <v>16</v>
      </c>
      <c r="B23" s="1">
        <v>2066</v>
      </c>
    </row>
    <row r="24" spans="1:2" x14ac:dyDescent="0.25">
      <c r="A24" t="s">
        <v>8</v>
      </c>
      <c r="B24" s="1">
        <v>2500</v>
      </c>
    </row>
    <row r="25" spans="1:2" x14ac:dyDescent="0.25">
      <c r="A25" t="s">
        <v>17</v>
      </c>
      <c r="B25" s="1">
        <v>790</v>
      </c>
    </row>
    <row r="27" spans="1:2" x14ac:dyDescent="0.25">
      <c r="A27" t="s">
        <v>18</v>
      </c>
      <c r="B27" s="1">
        <f>SUM(B16:B26)</f>
        <v>172128</v>
      </c>
    </row>
    <row r="29" spans="1:2" x14ac:dyDescent="0.25">
      <c r="A29" s="3" t="s">
        <v>19</v>
      </c>
      <c r="B29" s="4">
        <f>B6+B13-B27</f>
        <v>101750.32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5"/>
  <sheetViews>
    <sheetView workbookViewId="0">
      <selection activeCell="C5" sqref="C5"/>
    </sheetView>
  </sheetViews>
  <sheetFormatPr defaultRowHeight="15" x14ac:dyDescent="0.25"/>
  <cols>
    <col min="2" max="2" width="36.28515625" customWidth="1"/>
    <col min="3" max="3" width="12.85546875" customWidth="1"/>
    <col min="4" max="4" width="14.28515625" customWidth="1"/>
    <col min="5" max="5" width="11.140625" bestFit="1" customWidth="1"/>
    <col min="7" max="7" width="17.140625" customWidth="1"/>
  </cols>
  <sheetData>
    <row r="1" spans="1:5" ht="18.75" x14ac:dyDescent="0.3">
      <c r="B1" s="12" t="s">
        <v>90</v>
      </c>
    </row>
    <row r="2" spans="1:5" x14ac:dyDescent="0.25">
      <c r="B2" s="5" t="s">
        <v>98</v>
      </c>
    </row>
    <row r="3" spans="1:5" x14ac:dyDescent="0.25">
      <c r="B3" t="s">
        <v>41</v>
      </c>
      <c r="C3" s="1">
        <v>22587.209999999995</v>
      </c>
    </row>
    <row r="4" spans="1:5" x14ac:dyDescent="0.25">
      <c r="B4" t="s">
        <v>42</v>
      </c>
      <c r="C4" s="1">
        <v>43979.14</v>
      </c>
    </row>
    <row r="5" spans="1:5" s="6" customFormat="1" x14ac:dyDescent="0.25">
      <c r="B5" s="6" t="s">
        <v>43</v>
      </c>
      <c r="C5" s="7">
        <f>SUM(C3:C4)</f>
        <v>66566.349999999991</v>
      </c>
    </row>
    <row r="8" spans="1:5" s="2" customFormat="1" x14ac:dyDescent="0.25">
      <c r="C8" s="2" t="s">
        <v>21</v>
      </c>
      <c r="D8" s="2" t="s">
        <v>20</v>
      </c>
      <c r="E8" s="2" t="s">
        <v>26</v>
      </c>
    </row>
    <row r="9" spans="1:5" x14ac:dyDescent="0.25">
      <c r="A9" s="15"/>
      <c r="B9" s="15" t="s">
        <v>77</v>
      </c>
      <c r="C9" s="16"/>
      <c r="D9" s="16"/>
      <c r="E9" s="16">
        <v>47844.5</v>
      </c>
    </row>
    <row r="10" spans="1:5" x14ac:dyDescent="0.25">
      <c r="A10" s="15"/>
      <c r="B10" s="15" t="s">
        <v>22</v>
      </c>
      <c r="C10" s="17">
        <v>85.21</v>
      </c>
      <c r="D10" s="17"/>
      <c r="E10" s="17">
        <f>E9-C10+D10</f>
        <v>47759.29</v>
      </c>
    </row>
    <row r="11" spans="1:5" x14ac:dyDescent="0.25">
      <c r="A11" s="15"/>
      <c r="B11" s="15" t="s">
        <v>7</v>
      </c>
      <c r="C11" s="17"/>
      <c r="D11" s="17">
        <v>6.1</v>
      </c>
      <c r="E11" s="17">
        <f t="shared" ref="E11:E74" si="0">E10-C11+D11</f>
        <v>47765.39</v>
      </c>
    </row>
    <row r="12" spans="1:5" x14ac:dyDescent="0.25">
      <c r="A12" s="15"/>
      <c r="B12" s="15" t="s">
        <v>7</v>
      </c>
      <c r="C12" s="17"/>
      <c r="D12" s="17">
        <v>6.15</v>
      </c>
      <c r="E12" s="17">
        <f t="shared" si="0"/>
        <v>47771.54</v>
      </c>
    </row>
    <row r="13" spans="1:5" x14ac:dyDescent="0.25">
      <c r="A13" s="15"/>
      <c r="B13" s="15" t="s">
        <v>45</v>
      </c>
      <c r="C13" s="17"/>
      <c r="D13" s="17">
        <v>993</v>
      </c>
      <c r="E13" s="17">
        <f t="shared" si="0"/>
        <v>48764.54</v>
      </c>
    </row>
    <row r="14" spans="1:5" x14ac:dyDescent="0.25">
      <c r="A14" s="15"/>
      <c r="B14" s="15" t="s">
        <v>7</v>
      </c>
      <c r="C14" s="17"/>
      <c r="D14" s="17">
        <v>5.62</v>
      </c>
      <c r="E14" s="17">
        <f t="shared" si="0"/>
        <v>48770.16</v>
      </c>
    </row>
    <row r="15" spans="1:5" x14ac:dyDescent="0.25">
      <c r="A15" s="15"/>
      <c r="B15" s="15" t="s">
        <v>23</v>
      </c>
      <c r="C15" s="17"/>
      <c r="D15" s="17">
        <v>6290</v>
      </c>
      <c r="E15" s="17">
        <f t="shared" si="0"/>
        <v>55060.160000000003</v>
      </c>
    </row>
    <row r="16" spans="1:5" x14ac:dyDescent="0.25">
      <c r="A16" s="15"/>
      <c r="B16" s="15" t="s">
        <v>24</v>
      </c>
      <c r="C16" s="17">
        <v>1100</v>
      </c>
      <c r="D16" s="17"/>
      <c r="E16" s="17">
        <f t="shared" si="0"/>
        <v>53960.160000000003</v>
      </c>
    </row>
    <row r="17" spans="1:5" x14ac:dyDescent="0.25">
      <c r="A17" s="15"/>
      <c r="B17" s="15" t="s">
        <v>25</v>
      </c>
      <c r="C17" s="17">
        <v>7908</v>
      </c>
      <c r="D17" s="17"/>
      <c r="E17" s="17">
        <f t="shared" si="0"/>
        <v>46052.160000000003</v>
      </c>
    </row>
    <row r="18" spans="1:5" x14ac:dyDescent="0.25">
      <c r="A18" s="15"/>
      <c r="B18" s="15" t="s">
        <v>27</v>
      </c>
      <c r="C18" s="17">
        <v>250</v>
      </c>
      <c r="D18" s="17"/>
      <c r="E18" s="17">
        <f t="shared" si="0"/>
        <v>45802.16</v>
      </c>
    </row>
    <row r="19" spans="1:5" x14ac:dyDescent="0.25">
      <c r="A19" s="15"/>
      <c r="B19" s="15" t="s">
        <v>28</v>
      </c>
      <c r="C19" s="17">
        <v>127</v>
      </c>
      <c r="D19" s="17"/>
      <c r="E19" s="17">
        <f t="shared" si="0"/>
        <v>45675.16</v>
      </c>
    </row>
    <row r="20" spans="1:5" x14ac:dyDescent="0.25">
      <c r="A20" s="15"/>
      <c r="B20" s="15" t="s">
        <v>29</v>
      </c>
      <c r="C20" s="17">
        <v>250</v>
      </c>
      <c r="D20" s="17"/>
      <c r="E20" s="17">
        <f t="shared" si="0"/>
        <v>45425.16</v>
      </c>
    </row>
    <row r="21" spans="1:5" x14ac:dyDescent="0.25">
      <c r="A21" s="15"/>
      <c r="B21" s="15" t="s">
        <v>30</v>
      </c>
      <c r="C21" s="17">
        <v>170</v>
      </c>
      <c r="D21" s="17"/>
      <c r="E21" s="17">
        <f t="shared" si="0"/>
        <v>45255.16</v>
      </c>
    </row>
    <row r="22" spans="1:5" x14ac:dyDescent="0.25">
      <c r="A22" s="15"/>
      <c r="B22" s="15" t="s">
        <v>31</v>
      </c>
      <c r="C22" s="17">
        <v>455</v>
      </c>
      <c r="D22" s="17"/>
      <c r="E22" s="17">
        <f t="shared" si="0"/>
        <v>44800.160000000003</v>
      </c>
    </row>
    <row r="23" spans="1:5" x14ac:dyDescent="0.25">
      <c r="A23" s="15"/>
      <c r="B23" s="15" t="s">
        <v>32</v>
      </c>
      <c r="C23" s="17">
        <v>250</v>
      </c>
      <c r="D23" s="17"/>
      <c r="E23" s="17">
        <f t="shared" si="0"/>
        <v>44550.16</v>
      </c>
    </row>
    <row r="24" spans="1:5" x14ac:dyDescent="0.25">
      <c r="A24" s="15"/>
      <c r="B24" s="15" t="s">
        <v>33</v>
      </c>
      <c r="C24" s="17"/>
      <c r="D24" s="17">
        <v>38046</v>
      </c>
      <c r="E24" s="17">
        <f t="shared" si="0"/>
        <v>82596.160000000003</v>
      </c>
    </row>
    <row r="25" spans="1:5" x14ac:dyDescent="0.25">
      <c r="A25" s="15"/>
      <c r="B25" s="15" t="s">
        <v>34</v>
      </c>
      <c r="C25" s="17">
        <v>5</v>
      </c>
      <c r="D25" s="17"/>
      <c r="E25" s="17">
        <f t="shared" si="0"/>
        <v>82591.16</v>
      </c>
    </row>
    <row r="26" spans="1:5" x14ac:dyDescent="0.25">
      <c r="A26" s="15"/>
      <c r="B26" s="15" t="s">
        <v>35</v>
      </c>
      <c r="C26" s="17">
        <v>170</v>
      </c>
      <c r="D26" s="17"/>
      <c r="E26" s="17">
        <f t="shared" si="0"/>
        <v>82421.16</v>
      </c>
    </row>
    <row r="27" spans="1:5" x14ac:dyDescent="0.25">
      <c r="A27" s="15"/>
      <c r="B27" s="15" t="s">
        <v>33</v>
      </c>
      <c r="C27" s="17"/>
      <c r="D27" s="17">
        <v>23513</v>
      </c>
      <c r="E27" s="17">
        <f t="shared" si="0"/>
        <v>105934.16</v>
      </c>
    </row>
    <row r="28" spans="1:5" x14ac:dyDescent="0.25">
      <c r="A28" s="15"/>
      <c r="B28" s="15" t="s">
        <v>7</v>
      </c>
      <c r="C28" s="17"/>
      <c r="D28" s="17">
        <v>10.210000000000001</v>
      </c>
      <c r="E28" s="17">
        <f t="shared" si="0"/>
        <v>105944.37000000001</v>
      </c>
    </row>
    <row r="29" spans="1:5" x14ac:dyDescent="0.25">
      <c r="A29" s="15">
        <v>6917</v>
      </c>
      <c r="B29" s="15" t="s">
        <v>36</v>
      </c>
      <c r="C29" s="17">
        <v>1066</v>
      </c>
      <c r="D29" s="17"/>
      <c r="E29" s="17">
        <f t="shared" si="0"/>
        <v>104878.37000000001</v>
      </c>
    </row>
    <row r="30" spans="1:5" x14ac:dyDescent="0.25">
      <c r="A30" s="15">
        <v>6918</v>
      </c>
      <c r="B30" s="15" t="s">
        <v>37</v>
      </c>
      <c r="C30" s="17">
        <v>3000</v>
      </c>
      <c r="D30" s="17"/>
      <c r="E30" s="17">
        <f t="shared" si="0"/>
        <v>101878.37000000001</v>
      </c>
    </row>
    <row r="31" spans="1:5" x14ac:dyDescent="0.25">
      <c r="A31" s="15">
        <v>6919</v>
      </c>
      <c r="B31" s="15" t="s">
        <v>38</v>
      </c>
      <c r="C31" s="17">
        <v>30000</v>
      </c>
      <c r="D31" s="17"/>
      <c r="E31" s="17">
        <f t="shared" si="0"/>
        <v>71878.37000000001</v>
      </c>
    </row>
    <row r="32" spans="1:5" x14ac:dyDescent="0.25">
      <c r="A32" s="15">
        <v>6920</v>
      </c>
      <c r="B32" s="15" t="s">
        <v>32</v>
      </c>
      <c r="C32" s="17">
        <v>219</v>
      </c>
      <c r="D32" s="17"/>
      <c r="E32" s="17">
        <f t="shared" si="0"/>
        <v>71659.37000000001</v>
      </c>
    </row>
    <row r="33" spans="1:7" x14ac:dyDescent="0.25">
      <c r="A33" s="15">
        <v>6921</v>
      </c>
      <c r="B33" s="15" t="s">
        <v>39</v>
      </c>
      <c r="C33" s="17">
        <v>35</v>
      </c>
      <c r="D33" s="17"/>
      <c r="E33" s="17">
        <f t="shared" si="0"/>
        <v>71624.37000000001</v>
      </c>
    </row>
    <row r="34" spans="1:7" x14ac:dyDescent="0.25">
      <c r="A34" s="15"/>
      <c r="B34" s="15" t="s">
        <v>59</v>
      </c>
      <c r="C34" s="17"/>
      <c r="D34" s="17">
        <v>3703</v>
      </c>
      <c r="E34" s="17">
        <f t="shared" si="0"/>
        <v>75327.37000000001</v>
      </c>
      <c r="G34" s="1"/>
    </row>
    <row r="35" spans="1:7" x14ac:dyDescent="0.25">
      <c r="A35" s="15"/>
      <c r="B35" s="15" t="s">
        <v>59</v>
      </c>
      <c r="C35" s="17"/>
      <c r="D35" s="17">
        <v>7070</v>
      </c>
      <c r="E35" s="17">
        <f t="shared" si="0"/>
        <v>82397.37000000001</v>
      </c>
      <c r="G35" s="1"/>
    </row>
    <row r="36" spans="1:7" x14ac:dyDescent="0.25">
      <c r="A36" s="15"/>
      <c r="B36" s="15" t="s">
        <v>59</v>
      </c>
      <c r="C36" s="17"/>
      <c r="D36" s="17">
        <v>11634</v>
      </c>
      <c r="E36" s="17">
        <f t="shared" si="0"/>
        <v>94031.37000000001</v>
      </c>
      <c r="G36" s="1"/>
    </row>
    <row r="37" spans="1:7" x14ac:dyDescent="0.25">
      <c r="A37" s="15"/>
      <c r="B37" s="15" t="s">
        <v>59</v>
      </c>
      <c r="C37" s="17"/>
      <c r="D37" s="17">
        <v>19819</v>
      </c>
      <c r="E37" s="17">
        <f t="shared" si="0"/>
        <v>113850.37000000001</v>
      </c>
      <c r="G37" s="1"/>
    </row>
    <row r="38" spans="1:7" x14ac:dyDescent="0.25">
      <c r="A38" s="15"/>
      <c r="B38" s="15" t="s">
        <v>59</v>
      </c>
      <c r="C38" s="17"/>
      <c r="D38" s="17">
        <v>7875</v>
      </c>
      <c r="E38" s="17">
        <f t="shared" si="0"/>
        <v>121725.37000000001</v>
      </c>
      <c r="G38" s="1"/>
    </row>
    <row r="39" spans="1:7" x14ac:dyDescent="0.25">
      <c r="A39" s="15"/>
      <c r="B39" s="15" t="s">
        <v>59</v>
      </c>
      <c r="C39" s="17"/>
      <c r="D39" s="17">
        <v>15089</v>
      </c>
      <c r="E39" s="17">
        <f t="shared" si="0"/>
        <v>136814.37</v>
      </c>
      <c r="G39" s="1"/>
    </row>
    <row r="40" spans="1:7" x14ac:dyDescent="0.25">
      <c r="A40" s="15"/>
      <c r="B40" s="15" t="s">
        <v>59</v>
      </c>
      <c r="C40" s="17"/>
      <c r="D40" s="17">
        <v>719</v>
      </c>
      <c r="E40" s="17">
        <f t="shared" si="0"/>
        <v>137533.37</v>
      </c>
      <c r="G40" s="1"/>
    </row>
    <row r="41" spans="1:7" x14ac:dyDescent="0.25">
      <c r="A41" s="15"/>
      <c r="B41" s="15" t="s">
        <v>59</v>
      </c>
      <c r="C41" s="17"/>
      <c r="D41" s="17">
        <v>2499</v>
      </c>
      <c r="E41" s="17">
        <f t="shared" si="0"/>
        <v>140032.37</v>
      </c>
      <c r="G41" s="1"/>
    </row>
    <row r="42" spans="1:7" x14ac:dyDescent="0.25">
      <c r="A42" s="15"/>
      <c r="B42" s="15" t="s">
        <v>63</v>
      </c>
      <c r="C42" s="17">
        <v>10</v>
      </c>
      <c r="D42" s="17"/>
      <c r="E42" s="17">
        <f t="shared" si="0"/>
        <v>140022.37</v>
      </c>
      <c r="G42" s="1"/>
    </row>
    <row r="43" spans="1:7" x14ac:dyDescent="0.25">
      <c r="A43" s="15"/>
      <c r="B43" s="15" t="s">
        <v>64</v>
      </c>
      <c r="C43" s="17">
        <v>35</v>
      </c>
      <c r="D43" s="17"/>
      <c r="E43" s="17">
        <f t="shared" si="0"/>
        <v>139987.37</v>
      </c>
      <c r="G43" s="1"/>
    </row>
    <row r="44" spans="1:7" x14ac:dyDescent="0.25">
      <c r="A44" s="15"/>
      <c r="B44" s="15" t="s">
        <v>65</v>
      </c>
      <c r="C44" s="17">
        <v>420</v>
      </c>
      <c r="D44" s="17"/>
      <c r="E44" s="17">
        <f t="shared" si="0"/>
        <v>139567.37</v>
      </c>
      <c r="G44" s="1"/>
    </row>
    <row r="45" spans="1:7" x14ac:dyDescent="0.25">
      <c r="A45" s="15"/>
      <c r="B45" s="15" t="s">
        <v>59</v>
      </c>
      <c r="C45" s="17"/>
      <c r="D45" s="17">
        <v>1575</v>
      </c>
      <c r="E45" s="17">
        <f t="shared" si="0"/>
        <v>141142.37</v>
      </c>
      <c r="G45" s="1"/>
    </row>
    <row r="46" spans="1:7" x14ac:dyDescent="0.25">
      <c r="A46" s="15"/>
      <c r="B46" s="15" t="s">
        <v>59</v>
      </c>
      <c r="C46" s="17"/>
      <c r="D46" s="17">
        <v>2254</v>
      </c>
      <c r="E46" s="17">
        <f t="shared" si="0"/>
        <v>143396.37</v>
      </c>
      <c r="G46" s="1"/>
    </row>
    <row r="47" spans="1:7" x14ac:dyDescent="0.25">
      <c r="A47" s="15"/>
      <c r="B47" s="15" t="s">
        <v>59</v>
      </c>
      <c r="C47" s="17"/>
      <c r="D47" s="17">
        <v>2525</v>
      </c>
      <c r="E47" s="17">
        <f t="shared" si="0"/>
        <v>145921.37</v>
      </c>
      <c r="G47" s="1"/>
    </row>
    <row r="48" spans="1:7" x14ac:dyDescent="0.25">
      <c r="A48" s="15"/>
      <c r="B48" s="15" t="s">
        <v>59</v>
      </c>
      <c r="C48" s="17"/>
      <c r="D48" s="17">
        <v>1750</v>
      </c>
      <c r="E48" s="17">
        <f t="shared" si="0"/>
        <v>147671.37</v>
      </c>
    </row>
    <row r="49" spans="1:7" x14ac:dyDescent="0.25">
      <c r="A49" s="15"/>
      <c r="B49" s="15" t="s">
        <v>60</v>
      </c>
      <c r="C49" s="17"/>
      <c r="D49" s="17">
        <v>17.71</v>
      </c>
      <c r="E49" s="17">
        <f t="shared" si="0"/>
        <v>147689.07999999999</v>
      </c>
    </row>
    <row r="50" spans="1:7" x14ac:dyDescent="0.25">
      <c r="A50" s="15">
        <v>6923</v>
      </c>
      <c r="B50" s="15" t="s">
        <v>39</v>
      </c>
      <c r="C50" s="17">
        <v>35</v>
      </c>
      <c r="D50" s="17"/>
      <c r="E50" s="17">
        <f t="shared" si="0"/>
        <v>147654.07999999999</v>
      </c>
    </row>
    <row r="51" spans="1:7" x14ac:dyDescent="0.25">
      <c r="A51" s="15">
        <v>6925</v>
      </c>
      <c r="B51" s="15" t="s">
        <v>40</v>
      </c>
      <c r="C51" s="17">
        <v>485</v>
      </c>
      <c r="D51" s="17"/>
      <c r="E51" s="17">
        <f t="shared" si="0"/>
        <v>147169.07999999999</v>
      </c>
    </row>
    <row r="52" spans="1:7" x14ac:dyDescent="0.25">
      <c r="A52" s="15">
        <v>6926</v>
      </c>
      <c r="B52" s="15" t="s">
        <v>39</v>
      </c>
      <c r="C52" s="17">
        <v>35</v>
      </c>
      <c r="D52" s="17"/>
      <c r="E52" s="17">
        <f t="shared" si="0"/>
        <v>147134.07999999999</v>
      </c>
    </row>
    <row r="53" spans="1:7" x14ac:dyDescent="0.25">
      <c r="A53" s="15">
        <v>6928</v>
      </c>
      <c r="B53" s="15" t="s">
        <v>44</v>
      </c>
      <c r="C53" s="17">
        <v>7245</v>
      </c>
      <c r="D53" s="17"/>
      <c r="E53" s="17">
        <f t="shared" si="0"/>
        <v>139889.07999999999</v>
      </c>
      <c r="G53" s="1"/>
    </row>
    <row r="54" spans="1:7" x14ac:dyDescent="0.25">
      <c r="A54" s="15"/>
      <c r="B54" s="15" t="s">
        <v>61</v>
      </c>
      <c r="C54" s="17"/>
      <c r="D54" s="17">
        <v>735</v>
      </c>
      <c r="E54" s="17">
        <f t="shared" si="0"/>
        <v>140624.07999999999</v>
      </c>
      <c r="G54" s="1"/>
    </row>
    <row r="55" spans="1:7" x14ac:dyDescent="0.25">
      <c r="A55" s="15"/>
      <c r="B55" s="15" t="s">
        <v>61</v>
      </c>
      <c r="C55" s="17"/>
      <c r="D55" s="17">
        <v>1085</v>
      </c>
      <c r="E55" s="17">
        <f t="shared" si="0"/>
        <v>141709.07999999999</v>
      </c>
      <c r="G55" s="1"/>
    </row>
    <row r="56" spans="1:7" x14ac:dyDescent="0.25">
      <c r="A56" s="15"/>
      <c r="B56" s="15" t="s">
        <v>61</v>
      </c>
      <c r="C56" s="17"/>
      <c r="D56" s="17">
        <v>1125</v>
      </c>
      <c r="E56" s="17">
        <f t="shared" si="0"/>
        <v>142834.07999999999</v>
      </c>
      <c r="G56" s="1"/>
    </row>
    <row r="57" spans="1:7" x14ac:dyDescent="0.25">
      <c r="A57" s="15"/>
      <c r="B57" s="15" t="s">
        <v>62</v>
      </c>
      <c r="C57" s="17"/>
      <c r="D57" s="17">
        <v>12.5</v>
      </c>
      <c r="E57" s="17">
        <f t="shared" si="0"/>
        <v>142846.57999999999</v>
      </c>
      <c r="G57" s="1"/>
    </row>
    <row r="58" spans="1:7" x14ac:dyDescent="0.25">
      <c r="A58" s="15">
        <v>6929</v>
      </c>
      <c r="B58" s="15" t="s">
        <v>39</v>
      </c>
      <c r="C58" s="17">
        <v>50</v>
      </c>
      <c r="D58" s="17"/>
      <c r="E58" s="17">
        <f t="shared" si="0"/>
        <v>142796.57999999999</v>
      </c>
    </row>
    <row r="59" spans="1:7" x14ac:dyDescent="0.25">
      <c r="A59" s="15">
        <v>6930</v>
      </c>
      <c r="B59" s="15" t="s">
        <v>46</v>
      </c>
      <c r="C59" s="17"/>
      <c r="D59" s="17"/>
      <c r="E59" s="17">
        <f t="shared" si="0"/>
        <v>142796.57999999999</v>
      </c>
    </row>
    <row r="60" spans="1:7" x14ac:dyDescent="0.25">
      <c r="A60" s="15">
        <v>6931</v>
      </c>
      <c r="B60" s="15" t="s">
        <v>47</v>
      </c>
      <c r="C60" s="17">
        <v>630</v>
      </c>
      <c r="D60" s="17"/>
      <c r="E60" s="17">
        <f t="shared" si="0"/>
        <v>142166.57999999999</v>
      </c>
    </row>
    <row r="61" spans="1:7" x14ac:dyDescent="0.25">
      <c r="A61" s="15">
        <v>6932</v>
      </c>
      <c r="B61" s="15" t="s">
        <v>48</v>
      </c>
      <c r="C61" s="17">
        <v>50</v>
      </c>
      <c r="D61" s="17"/>
      <c r="E61" s="17">
        <f t="shared" si="0"/>
        <v>142116.57999999999</v>
      </c>
    </row>
    <row r="62" spans="1:7" x14ac:dyDescent="0.25">
      <c r="A62" s="15">
        <v>6933</v>
      </c>
      <c r="B62" s="15" t="s">
        <v>49</v>
      </c>
      <c r="C62" s="17">
        <v>7500</v>
      </c>
      <c r="D62" s="17"/>
      <c r="E62" s="17">
        <f t="shared" si="0"/>
        <v>134616.57999999999</v>
      </c>
    </row>
    <row r="63" spans="1:7" x14ac:dyDescent="0.25">
      <c r="A63" s="15">
        <v>6934</v>
      </c>
      <c r="B63" s="15" t="s">
        <v>50</v>
      </c>
      <c r="C63" s="17">
        <v>20000</v>
      </c>
      <c r="D63" s="17"/>
      <c r="E63" s="17">
        <f t="shared" si="0"/>
        <v>114616.57999999999</v>
      </c>
    </row>
    <row r="64" spans="1:7" x14ac:dyDescent="0.25">
      <c r="A64" s="15">
        <v>6935</v>
      </c>
      <c r="B64" s="15" t="s">
        <v>39</v>
      </c>
      <c r="C64" s="17">
        <v>50</v>
      </c>
      <c r="D64" s="17"/>
      <c r="E64" s="17">
        <f t="shared" si="0"/>
        <v>114566.57999999999</v>
      </c>
    </row>
    <row r="65" spans="1:5" x14ac:dyDescent="0.25">
      <c r="A65" s="15">
        <v>6936</v>
      </c>
      <c r="B65" s="15" t="s">
        <v>39</v>
      </c>
      <c r="C65" s="17">
        <v>50</v>
      </c>
      <c r="D65" s="17"/>
      <c r="E65" s="17">
        <f t="shared" si="0"/>
        <v>114516.57999999999</v>
      </c>
    </row>
    <row r="66" spans="1:5" x14ac:dyDescent="0.25">
      <c r="A66" s="15">
        <v>6937</v>
      </c>
      <c r="B66" s="15" t="s">
        <v>39</v>
      </c>
      <c r="C66" s="17">
        <v>50</v>
      </c>
      <c r="D66" s="17"/>
      <c r="E66" s="17">
        <f t="shared" si="0"/>
        <v>114466.57999999999</v>
      </c>
    </row>
    <row r="67" spans="1:5" x14ac:dyDescent="0.25">
      <c r="A67" s="15"/>
      <c r="B67" s="15" t="s">
        <v>57</v>
      </c>
      <c r="C67" s="17"/>
      <c r="D67" s="17">
        <v>2206</v>
      </c>
      <c r="E67" s="17">
        <f t="shared" si="0"/>
        <v>116672.57999999999</v>
      </c>
    </row>
    <row r="68" spans="1:5" x14ac:dyDescent="0.25">
      <c r="A68" s="15"/>
      <c r="B68" s="15" t="s">
        <v>58</v>
      </c>
      <c r="C68" s="17"/>
      <c r="D68" s="17">
        <v>11.9</v>
      </c>
      <c r="E68" s="17">
        <f t="shared" si="0"/>
        <v>116684.47999999998</v>
      </c>
    </row>
    <row r="69" spans="1:5" x14ac:dyDescent="0.25">
      <c r="A69" s="15">
        <v>6938</v>
      </c>
      <c r="B69" s="15" t="s">
        <v>53</v>
      </c>
      <c r="C69" s="17">
        <v>26</v>
      </c>
      <c r="D69" s="17"/>
      <c r="E69" s="17">
        <f t="shared" si="0"/>
        <v>116658.47999999998</v>
      </c>
    </row>
    <row r="70" spans="1:5" x14ac:dyDescent="0.25">
      <c r="A70" s="15">
        <v>6939</v>
      </c>
      <c r="B70" s="15" t="s">
        <v>51</v>
      </c>
      <c r="C70" s="17">
        <v>830</v>
      </c>
      <c r="D70" s="17"/>
      <c r="E70" s="17">
        <f t="shared" si="0"/>
        <v>115828.47999999998</v>
      </c>
    </row>
    <row r="71" spans="1:5" x14ac:dyDescent="0.25">
      <c r="A71" s="15">
        <v>6940</v>
      </c>
      <c r="B71" s="15" t="s">
        <v>52</v>
      </c>
      <c r="C71" s="17">
        <v>22675</v>
      </c>
      <c r="D71" s="17"/>
      <c r="E71" s="17">
        <f t="shared" si="0"/>
        <v>93153.479999999981</v>
      </c>
    </row>
    <row r="72" spans="1:5" x14ac:dyDescent="0.25">
      <c r="A72" s="15"/>
      <c r="B72" s="15" t="s">
        <v>54</v>
      </c>
      <c r="C72" s="17"/>
      <c r="D72" s="17">
        <v>1355</v>
      </c>
      <c r="E72" s="17">
        <f t="shared" si="0"/>
        <v>94508.479999999981</v>
      </c>
    </row>
    <row r="73" spans="1:5" x14ac:dyDescent="0.25">
      <c r="A73" s="15"/>
      <c r="B73" s="15" t="s">
        <v>54</v>
      </c>
      <c r="C73" s="17"/>
      <c r="D73" s="17">
        <v>3155</v>
      </c>
      <c r="E73" s="17">
        <f t="shared" si="0"/>
        <v>97663.479999999981</v>
      </c>
    </row>
    <row r="74" spans="1:5" x14ac:dyDescent="0.25">
      <c r="A74" s="15"/>
      <c r="B74" s="15" t="s">
        <v>54</v>
      </c>
      <c r="C74" s="17"/>
      <c r="D74" s="17">
        <v>6270</v>
      </c>
      <c r="E74" s="17">
        <f t="shared" si="0"/>
        <v>103933.47999999998</v>
      </c>
    </row>
    <row r="75" spans="1:5" x14ac:dyDescent="0.25">
      <c r="A75" s="15"/>
      <c r="B75" s="15" t="s">
        <v>54</v>
      </c>
      <c r="C75" s="17"/>
      <c r="D75" s="17">
        <v>9570</v>
      </c>
      <c r="E75" s="17">
        <f t="shared" ref="E75:E107" si="1">E74-C75+D75</f>
        <v>113503.47999999998</v>
      </c>
    </row>
    <row r="76" spans="1:5" x14ac:dyDescent="0.25">
      <c r="A76" s="15"/>
      <c r="B76" s="15" t="s">
        <v>34</v>
      </c>
      <c r="C76" s="17">
        <v>5</v>
      </c>
      <c r="D76" s="17"/>
      <c r="E76" s="17">
        <f t="shared" si="1"/>
        <v>113498.47999999998</v>
      </c>
    </row>
    <row r="77" spans="1:5" x14ac:dyDescent="0.25">
      <c r="A77" s="15"/>
      <c r="B77" s="15" t="s">
        <v>55</v>
      </c>
      <c r="C77" s="17">
        <v>30</v>
      </c>
      <c r="D77" s="17"/>
      <c r="E77" s="17">
        <f t="shared" si="1"/>
        <v>113468.47999999998</v>
      </c>
    </row>
    <row r="78" spans="1:5" x14ac:dyDescent="0.25">
      <c r="A78" s="15"/>
      <c r="B78" s="15" t="s">
        <v>56</v>
      </c>
      <c r="C78" s="17"/>
      <c r="D78" s="17">
        <v>10.73</v>
      </c>
      <c r="E78" s="17">
        <f t="shared" si="1"/>
        <v>113479.20999999998</v>
      </c>
    </row>
    <row r="79" spans="1:5" x14ac:dyDescent="0.25">
      <c r="A79" s="15">
        <v>6941</v>
      </c>
      <c r="B79" s="15" t="s">
        <v>51</v>
      </c>
      <c r="C79" s="17">
        <v>1992</v>
      </c>
      <c r="D79" s="17"/>
      <c r="E79" s="17">
        <f t="shared" si="1"/>
        <v>111487.20999999998</v>
      </c>
    </row>
    <row r="80" spans="1:5" x14ac:dyDescent="0.25">
      <c r="A80" s="15">
        <v>6942</v>
      </c>
      <c r="B80" s="15" t="s">
        <v>39</v>
      </c>
      <c r="C80" s="17">
        <v>30</v>
      </c>
      <c r="D80" s="17"/>
      <c r="E80" s="17">
        <f t="shared" si="1"/>
        <v>111457.20999999998</v>
      </c>
    </row>
    <row r="81" spans="1:5" x14ac:dyDescent="0.25">
      <c r="A81" s="15">
        <v>6943</v>
      </c>
      <c r="B81" s="15" t="s">
        <v>66</v>
      </c>
      <c r="C81" s="17">
        <v>518.34</v>
      </c>
      <c r="D81" s="17"/>
      <c r="E81" s="17">
        <f t="shared" si="1"/>
        <v>110938.86999999998</v>
      </c>
    </row>
    <row r="82" spans="1:5" x14ac:dyDescent="0.25">
      <c r="A82" s="15">
        <v>6944</v>
      </c>
      <c r="B82" s="15" t="s">
        <v>67</v>
      </c>
      <c r="C82" s="17"/>
      <c r="D82" s="17"/>
      <c r="E82" s="17">
        <f t="shared" si="1"/>
        <v>110938.86999999998</v>
      </c>
    </row>
    <row r="83" spans="1:5" x14ac:dyDescent="0.25">
      <c r="A83" s="15">
        <v>6945</v>
      </c>
      <c r="B83" s="15" t="s">
        <v>38</v>
      </c>
      <c r="C83" s="17">
        <v>6000</v>
      </c>
      <c r="D83" s="17"/>
      <c r="E83" s="17">
        <f t="shared" si="1"/>
        <v>104938.86999999998</v>
      </c>
    </row>
    <row r="84" spans="1:5" x14ac:dyDescent="0.25">
      <c r="A84" s="15">
        <v>6946</v>
      </c>
      <c r="B84" s="15" t="s">
        <v>27</v>
      </c>
      <c r="C84" s="17">
        <v>548.91999999999996</v>
      </c>
      <c r="D84" s="17"/>
      <c r="E84" s="17">
        <f t="shared" si="1"/>
        <v>104389.94999999998</v>
      </c>
    </row>
    <row r="85" spans="1:5" x14ac:dyDescent="0.25">
      <c r="A85" s="15">
        <v>6947</v>
      </c>
      <c r="B85" s="15" t="s">
        <v>68</v>
      </c>
      <c r="C85" s="17">
        <v>198.9</v>
      </c>
      <c r="D85" s="17"/>
      <c r="E85" s="17">
        <f t="shared" si="1"/>
        <v>104191.04999999999</v>
      </c>
    </row>
    <row r="86" spans="1:5" x14ac:dyDescent="0.25">
      <c r="A86" s="15">
        <v>6948</v>
      </c>
      <c r="B86" s="15" t="s">
        <v>69</v>
      </c>
      <c r="C86" s="17">
        <v>1232</v>
      </c>
      <c r="D86" s="17"/>
      <c r="E86" s="17">
        <f t="shared" si="1"/>
        <v>102959.04999999999</v>
      </c>
    </row>
    <row r="87" spans="1:5" x14ac:dyDescent="0.25">
      <c r="A87" s="15">
        <v>6950</v>
      </c>
      <c r="B87" s="15" t="s">
        <v>70</v>
      </c>
      <c r="C87" s="17">
        <v>850</v>
      </c>
      <c r="D87" s="17"/>
      <c r="E87" s="17">
        <f t="shared" si="1"/>
        <v>102109.04999999999</v>
      </c>
    </row>
    <row r="88" spans="1:5" x14ac:dyDescent="0.25">
      <c r="A88" s="15"/>
      <c r="B88" s="15" t="s">
        <v>71</v>
      </c>
      <c r="C88" s="17"/>
      <c r="D88" s="17">
        <v>970</v>
      </c>
      <c r="E88" s="17">
        <f t="shared" si="1"/>
        <v>103079.04999999999</v>
      </c>
    </row>
    <row r="89" spans="1:5" x14ac:dyDescent="0.25">
      <c r="A89" s="15"/>
      <c r="B89" s="15" t="s">
        <v>71</v>
      </c>
      <c r="C89" s="17"/>
      <c r="D89" s="17">
        <v>2460</v>
      </c>
      <c r="E89" s="17">
        <f t="shared" si="1"/>
        <v>105539.04999999999</v>
      </c>
    </row>
    <row r="90" spans="1:5" x14ac:dyDescent="0.25">
      <c r="A90" s="15"/>
      <c r="B90" s="15" t="s">
        <v>71</v>
      </c>
      <c r="C90" s="17"/>
      <c r="D90" s="17">
        <v>3825</v>
      </c>
      <c r="E90" s="17">
        <f t="shared" si="1"/>
        <v>109364.04999999999</v>
      </c>
    </row>
    <row r="91" spans="1:5" x14ac:dyDescent="0.25">
      <c r="A91" s="15"/>
      <c r="B91" s="15" t="s">
        <v>72</v>
      </c>
      <c r="C91" s="17"/>
      <c r="D91" s="17">
        <v>11.8</v>
      </c>
      <c r="E91" s="17">
        <f t="shared" si="1"/>
        <v>109375.84999999999</v>
      </c>
    </row>
    <row r="92" spans="1:5" x14ac:dyDescent="0.25">
      <c r="A92" s="15">
        <v>6951</v>
      </c>
      <c r="B92" s="15" t="s">
        <v>73</v>
      </c>
      <c r="C92" s="17">
        <v>1220</v>
      </c>
      <c r="D92" s="17"/>
      <c r="E92" s="17">
        <f t="shared" si="1"/>
        <v>108155.84999999999</v>
      </c>
    </row>
    <row r="93" spans="1:5" x14ac:dyDescent="0.25">
      <c r="A93" s="15"/>
      <c r="B93" s="15" t="s">
        <v>74</v>
      </c>
      <c r="C93" s="17"/>
      <c r="D93" s="17">
        <v>1090</v>
      </c>
      <c r="E93" s="17">
        <f t="shared" si="1"/>
        <v>109245.84999999999</v>
      </c>
    </row>
    <row r="94" spans="1:5" x14ac:dyDescent="0.25">
      <c r="A94" s="15"/>
      <c r="B94" s="15" t="s">
        <v>74</v>
      </c>
      <c r="C94" s="17"/>
      <c r="D94" s="17">
        <v>1360</v>
      </c>
      <c r="E94" s="17">
        <f t="shared" si="1"/>
        <v>110605.84999999999</v>
      </c>
    </row>
    <row r="95" spans="1:5" x14ac:dyDescent="0.25">
      <c r="A95" s="15"/>
      <c r="B95" s="15" t="s">
        <v>63</v>
      </c>
      <c r="C95" s="17">
        <v>5</v>
      </c>
      <c r="D95" s="17"/>
      <c r="E95" s="17">
        <f t="shared" si="1"/>
        <v>110600.84999999999</v>
      </c>
    </row>
    <row r="96" spans="1:5" x14ac:dyDescent="0.25">
      <c r="A96" s="15"/>
      <c r="B96" s="15" t="s">
        <v>65</v>
      </c>
      <c r="C96" s="17">
        <v>40</v>
      </c>
      <c r="D96" s="17"/>
      <c r="E96" s="17">
        <f t="shared" si="1"/>
        <v>110560.84999999999</v>
      </c>
    </row>
    <row r="97" spans="1:5" x14ac:dyDescent="0.25">
      <c r="A97" s="15"/>
      <c r="B97" s="15" t="s">
        <v>75</v>
      </c>
      <c r="C97" s="17"/>
      <c r="D97" s="17">
        <v>9.2799999999999994</v>
      </c>
      <c r="E97" s="17">
        <f t="shared" si="1"/>
        <v>110570.12999999999</v>
      </c>
    </row>
    <row r="98" spans="1:5" x14ac:dyDescent="0.25">
      <c r="A98">
        <v>6952</v>
      </c>
      <c r="B98" s="24" t="s">
        <v>92</v>
      </c>
      <c r="C98" s="11">
        <v>27.26</v>
      </c>
      <c r="D98" s="17"/>
      <c r="E98" s="17">
        <f t="shared" si="1"/>
        <v>110542.87</v>
      </c>
    </row>
    <row r="99" spans="1:5" x14ac:dyDescent="0.25">
      <c r="A99" s="33">
        <v>6953</v>
      </c>
      <c r="B99" s="15" t="s">
        <v>88</v>
      </c>
      <c r="C99" s="17">
        <v>87830</v>
      </c>
      <c r="D99" s="17"/>
      <c r="E99" s="17">
        <f t="shared" si="1"/>
        <v>22712.869999999995</v>
      </c>
    </row>
    <row r="100" spans="1:5" s="6" customFormat="1" x14ac:dyDescent="0.25">
      <c r="A100" s="33">
        <v>6954</v>
      </c>
      <c r="B100" s="28" t="s">
        <v>93</v>
      </c>
      <c r="C100" s="29">
        <v>1100</v>
      </c>
      <c r="D100" s="14"/>
      <c r="E100" s="17">
        <f t="shared" si="1"/>
        <v>21612.869999999995</v>
      </c>
    </row>
    <row r="101" spans="1:5" s="25" customFormat="1" x14ac:dyDescent="0.25">
      <c r="A101" s="33">
        <v>6955</v>
      </c>
      <c r="B101" s="15" t="s">
        <v>92</v>
      </c>
      <c r="C101" s="15">
        <v>27.36</v>
      </c>
      <c r="D101" s="16"/>
      <c r="E101" s="17">
        <f t="shared" si="1"/>
        <v>21585.509999999995</v>
      </c>
    </row>
    <row r="102" spans="1:5" x14ac:dyDescent="0.25">
      <c r="A102" s="13"/>
      <c r="B102" s="28" t="s">
        <v>94</v>
      </c>
      <c r="C102" s="13"/>
      <c r="D102" s="29">
        <v>1132</v>
      </c>
      <c r="E102" s="17">
        <f t="shared" si="1"/>
        <v>22717.509999999995</v>
      </c>
    </row>
    <row r="103" spans="1:5" x14ac:dyDescent="0.25">
      <c r="A103" s="13"/>
      <c r="B103" s="28" t="s">
        <v>95</v>
      </c>
      <c r="C103" s="29"/>
      <c r="D103" s="29">
        <v>9.33</v>
      </c>
      <c r="E103" s="17">
        <f t="shared" si="1"/>
        <v>22726.839999999997</v>
      </c>
    </row>
    <row r="104" spans="1:5" x14ac:dyDescent="0.25">
      <c r="A104" s="13"/>
      <c r="B104" s="28" t="s">
        <v>63</v>
      </c>
      <c r="C104" s="29">
        <v>5</v>
      </c>
      <c r="D104" s="29"/>
      <c r="E104" s="17">
        <f t="shared" si="1"/>
        <v>22721.839999999997</v>
      </c>
    </row>
    <row r="105" spans="1:5" x14ac:dyDescent="0.25">
      <c r="A105" s="13"/>
      <c r="B105" s="28" t="s">
        <v>96</v>
      </c>
      <c r="C105" s="29">
        <v>140</v>
      </c>
      <c r="D105" s="13"/>
      <c r="E105" s="17">
        <f t="shared" si="1"/>
        <v>22581.839999999997</v>
      </c>
    </row>
    <row r="106" spans="1:5" x14ac:dyDescent="0.25">
      <c r="A106" s="30"/>
      <c r="B106" s="31" t="s">
        <v>97</v>
      </c>
      <c r="C106" s="32"/>
      <c r="D106" s="30">
        <v>5.37</v>
      </c>
      <c r="E106" s="17">
        <f t="shared" si="1"/>
        <v>22587.209999999995</v>
      </c>
    </row>
    <row r="107" spans="1:5" x14ac:dyDescent="0.25">
      <c r="A107" s="30"/>
      <c r="B107" s="31" t="s">
        <v>100</v>
      </c>
      <c r="C107" s="32"/>
      <c r="D107" s="30">
        <v>60</v>
      </c>
      <c r="E107" s="17">
        <f t="shared" si="1"/>
        <v>22647.209999999995</v>
      </c>
    </row>
    <row r="108" spans="1:5" x14ac:dyDescent="0.25">
      <c r="A108" s="26" t="s">
        <v>43</v>
      </c>
      <c r="B108" s="26"/>
      <c r="C108" s="27">
        <f>SUM(C9:C100)</f>
        <v>206893.62999999998</v>
      </c>
      <c r="D108" s="27">
        <f>SUM(D9:D99)</f>
        <v>180662</v>
      </c>
      <c r="E108" s="11"/>
    </row>
    <row r="109" spans="1:5" x14ac:dyDescent="0.25">
      <c r="C109" s="11"/>
      <c r="D109" s="11"/>
      <c r="E109" s="11"/>
    </row>
    <row r="110" spans="1:5" x14ac:dyDescent="0.25">
      <c r="C110" s="11"/>
      <c r="D110" s="11"/>
      <c r="E110" s="11"/>
    </row>
    <row r="111" spans="1:5" x14ac:dyDescent="0.25">
      <c r="C111" s="11"/>
      <c r="D111" s="11"/>
      <c r="E111" s="11"/>
    </row>
    <row r="112" spans="1:5" x14ac:dyDescent="0.25">
      <c r="C112" s="11"/>
      <c r="D112" s="11"/>
      <c r="E112" s="11"/>
    </row>
    <row r="113" spans="3:5" x14ac:dyDescent="0.25">
      <c r="C113" s="11"/>
      <c r="D113" s="11"/>
      <c r="E113" s="11"/>
    </row>
    <row r="114" spans="3:5" x14ac:dyDescent="0.25">
      <c r="C114" s="11"/>
      <c r="D114" s="11"/>
      <c r="E114" s="11"/>
    </row>
    <row r="115" spans="3:5" x14ac:dyDescent="0.25">
      <c r="C115" s="11"/>
      <c r="D115" s="11"/>
      <c r="E115" s="11"/>
    </row>
  </sheetData>
  <pageMargins left="0.7" right="0.7" top="0.75" bottom="0.75" header="0.3" footer="0.3"/>
  <pageSetup scale="94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0"/>
  <sheetViews>
    <sheetView zoomScaleNormal="100" workbookViewId="0">
      <selection activeCell="C51" sqref="C51"/>
    </sheetView>
  </sheetViews>
  <sheetFormatPr defaultRowHeight="15" x14ac:dyDescent="0.25"/>
  <cols>
    <col min="1" max="1" width="25.5703125" customWidth="1"/>
    <col min="2" max="2" width="26.42578125" customWidth="1"/>
    <col min="3" max="3" width="16" style="10" customWidth="1"/>
    <col min="4" max="4" width="13.5703125" style="10" bestFit="1" customWidth="1"/>
    <col min="5" max="7" width="11.140625" bestFit="1" customWidth="1"/>
    <col min="8" max="8" width="29.28515625" style="23" customWidth="1"/>
  </cols>
  <sheetData>
    <row r="1" spans="1:18" ht="15.75" x14ac:dyDescent="0.25">
      <c r="A1" s="18" t="s">
        <v>91</v>
      </c>
      <c r="B1" s="18"/>
      <c r="C1" s="37"/>
    </row>
    <row r="2" spans="1:18" x14ac:dyDescent="0.25">
      <c r="A2" s="5" t="s">
        <v>176</v>
      </c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18" x14ac:dyDescent="0.25"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1:18" x14ac:dyDescent="0.25">
      <c r="A4" s="8" t="s">
        <v>78</v>
      </c>
      <c r="B4" s="8" t="s">
        <v>105</v>
      </c>
      <c r="C4" s="9">
        <v>2011</v>
      </c>
      <c r="D4" s="9">
        <v>2010</v>
      </c>
      <c r="E4" s="9">
        <v>2009</v>
      </c>
      <c r="F4" s="9">
        <v>2008</v>
      </c>
      <c r="G4" s="9">
        <v>2007</v>
      </c>
      <c r="I4" s="23"/>
      <c r="J4" s="23"/>
      <c r="K4" s="23"/>
      <c r="L4" s="23"/>
      <c r="M4" s="23"/>
      <c r="N4" s="23"/>
      <c r="O4" s="23"/>
      <c r="P4" s="23"/>
      <c r="Q4" s="23"/>
      <c r="R4" s="23"/>
    </row>
    <row r="5" spans="1:18" s="6" customFormat="1" x14ac:dyDescent="0.25">
      <c r="A5" s="14" t="s">
        <v>177</v>
      </c>
      <c r="B5" s="14"/>
      <c r="C5" s="20">
        <v>171713</v>
      </c>
      <c r="D5" s="20">
        <v>179567</v>
      </c>
      <c r="E5" s="20">
        <v>180552</v>
      </c>
      <c r="F5" s="20">
        <v>166686</v>
      </c>
      <c r="G5" s="55">
        <v>170268</v>
      </c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</row>
    <row r="6" spans="1:18" s="6" customFormat="1" x14ac:dyDescent="0.25">
      <c r="A6" s="14" t="s">
        <v>79</v>
      </c>
      <c r="B6" s="14"/>
      <c r="C6" s="38"/>
      <c r="D6" s="20">
        <v>993</v>
      </c>
      <c r="E6" s="20">
        <v>1172.56</v>
      </c>
      <c r="F6" s="20">
        <v>2435</v>
      </c>
      <c r="G6" s="55">
        <v>1606</v>
      </c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</row>
    <row r="7" spans="1:18" s="6" customFormat="1" x14ac:dyDescent="0.25">
      <c r="A7" s="14" t="s">
        <v>7</v>
      </c>
      <c r="B7" s="14"/>
      <c r="C7" s="20"/>
      <c r="D7" s="20">
        <v>227.56</v>
      </c>
      <c r="E7" s="20">
        <v>384.03</v>
      </c>
      <c r="F7" s="20">
        <v>439.8</v>
      </c>
      <c r="G7" s="55">
        <v>412.49</v>
      </c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</row>
    <row r="8" spans="1:18" s="6" customFormat="1" x14ac:dyDescent="0.25">
      <c r="A8" s="14" t="s">
        <v>80</v>
      </c>
      <c r="B8" s="14"/>
      <c r="C8" s="38"/>
      <c r="D8" s="20"/>
      <c r="E8" s="20">
        <v>5</v>
      </c>
      <c r="F8" s="20"/>
      <c r="G8" s="55">
        <v>621</v>
      </c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</row>
    <row r="9" spans="1:18" s="6" customFormat="1" x14ac:dyDescent="0.25">
      <c r="A9" s="47" t="s">
        <v>152</v>
      </c>
      <c r="B9" s="47"/>
      <c r="C9" s="1">
        <v>44027.839999999997</v>
      </c>
      <c r="D9" s="74"/>
      <c r="E9" s="74"/>
      <c r="F9" s="74"/>
      <c r="G9" s="75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</row>
    <row r="10" spans="1:18" x14ac:dyDescent="0.25">
      <c r="A10" s="47"/>
      <c r="B10" s="47"/>
      <c r="C10" s="48"/>
      <c r="D10" s="49"/>
      <c r="E10" s="49"/>
      <c r="F10" s="49"/>
      <c r="G10" s="56"/>
      <c r="I10" s="23"/>
      <c r="J10" s="23"/>
      <c r="K10" s="23"/>
      <c r="L10" s="23"/>
      <c r="M10" s="23"/>
      <c r="N10" s="23"/>
      <c r="O10" s="23"/>
      <c r="P10" s="23"/>
      <c r="Q10" s="23"/>
      <c r="R10" s="23"/>
    </row>
    <row r="11" spans="1:18" s="54" customFormat="1" ht="15.75" thickBot="1" x14ac:dyDescent="0.3">
      <c r="A11" s="52" t="s">
        <v>9</v>
      </c>
      <c r="B11" s="52"/>
      <c r="C11" s="20">
        <f>SUM(C5:C10)</f>
        <v>215740.84</v>
      </c>
      <c r="D11" s="53">
        <v>180662</v>
      </c>
      <c r="E11" s="53">
        <f>SUM(E5:E8)</f>
        <v>182113.59</v>
      </c>
      <c r="F11" s="53">
        <f>SUM(F5:F8)</f>
        <v>169560.8</v>
      </c>
      <c r="G11" s="57">
        <f>SUM(G5:G8)</f>
        <v>172907.49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15.75" thickTop="1" x14ac:dyDescent="0.25">
      <c r="A12" s="26"/>
      <c r="B12" s="26"/>
      <c r="C12" s="50"/>
      <c r="D12" s="51"/>
      <c r="E12" s="51"/>
      <c r="F12" s="51"/>
      <c r="G12" s="58"/>
      <c r="I12" s="23"/>
      <c r="J12" s="23"/>
      <c r="K12" s="23"/>
      <c r="L12" s="23"/>
      <c r="M12" s="23"/>
      <c r="N12" s="23"/>
      <c r="O12" s="23"/>
      <c r="P12" s="23"/>
      <c r="Q12" s="23"/>
      <c r="R12" s="23"/>
    </row>
    <row r="13" spans="1:18" s="6" customFormat="1" x14ac:dyDescent="0.25">
      <c r="A13" s="21" t="s">
        <v>81</v>
      </c>
      <c r="B13" s="21"/>
      <c r="C13" s="39"/>
      <c r="D13" s="20"/>
      <c r="E13" s="20"/>
      <c r="F13" s="20"/>
      <c r="G13" s="55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</row>
    <row r="14" spans="1:18" s="6" customFormat="1" x14ac:dyDescent="0.25">
      <c r="A14" s="14" t="s">
        <v>11</v>
      </c>
      <c r="B14" s="14"/>
      <c r="C14" s="20">
        <f>SUM(C15:C17)</f>
        <v>58750</v>
      </c>
      <c r="D14" s="20">
        <v>56000</v>
      </c>
      <c r="E14" s="20">
        <v>65000</v>
      </c>
      <c r="F14" s="20">
        <v>67000</v>
      </c>
      <c r="G14" s="55">
        <v>57000</v>
      </c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</row>
    <row r="15" spans="1:18" s="6" customFormat="1" x14ac:dyDescent="0.25">
      <c r="A15" s="14"/>
      <c r="B15" s="43" t="s">
        <v>38</v>
      </c>
      <c r="C15" s="44">
        <v>58000</v>
      </c>
      <c r="D15" s="20"/>
      <c r="E15" s="20"/>
      <c r="F15" s="20"/>
      <c r="G15" s="55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</row>
    <row r="16" spans="1:18" s="6" customFormat="1" x14ac:dyDescent="0.25">
      <c r="A16" s="14"/>
      <c r="B16" s="43" t="s">
        <v>110</v>
      </c>
      <c r="C16" s="44">
        <v>500</v>
      </c>
      <c r="D16" s="20"/>
      <c r="E16" s="20"/>
      <c r="F16" s="20"/>
      <c r="G16" s="55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  <row r="17" spans="1:18" s="6" customFormat="1" x14ac:dyDescent="0.25">
      <c r="A17" s="14"/>
      <c r="B17" s="43" t="s">
        <v>114</v>
      </c>
      <c r="C17" s="44">
        <v>250</v>
      </c>
      <c r="D17" s="20"/>
      <c r="E17" s="20"/>
      <c r="F17" s="20"/>
      <c r="G17" s="55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</row>
    <row r="18" spans="1:18" s="6" customFormat="1" x14ac:dyDescent="0.25">
      <c r="A18" s="14" t="s">
        <v>12</v>
      </c>
      <c r="B18" s="14"/>
      <c r="C18" s="20">
        <v>438.9</v>
      </c>
      <c r="D18" s="20">
        <v>717.24</v>
      </c>
      <c r="E18" s="20">
        <v>1272.96</v>
      </c>
      <c r="F18" s="20">
        <v>759.2</v>
      </c>
      <c r="G18" s="55">
        <v>1546.29</v>
      </c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</row>
    <row r="19" spans="1:18" s="6" customFormat="1" x14ac:dyDescent="0.25">
      <c r="A19" s="14" t="s">
        <v>82</v>
      </c>
      <c r="B19" s="14"/>
      <c r="C19" s="20">
        <f>C20+C21+C22</f>
        <v>84873.36</v>
      </c>
      <c r="D19" s="20">
        <v>87830</v>
      </c>
      <c r="E19" s="20">
        <v>83579</v>
      </c>
      <c r="F19" s="20">
        <v>74202</v>
      </c>
      <c r="G19" s="55">
        <v>75541</v>
      </c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</row>
    <row r="20" spans="1:18" x14ac:dyDescent="0.25">
      <c r="A20" s="13"/>
      <c r="B20" s="45" t="s">
        <v>102</v>
      </c>
      <c r="C20" s="44">
        <v>144.18</v>
      </c>
      <c r="D20" s="19"/>
      <c r="E20" s="19"/>
      <c r="F20" s="19"/>
      <c r="G20" s="59"/>
      <c r="I20" s="23"/>
      <c r="J20" s="23"/>
      <c r="K20" s="23"/>
      <c r="L20" s="23"/>
      <c r="M20" s="23"/>
      <c r="N20" s="23"/>
      <c r="O20" s="23"/>
      <c r="P20" s="23"/>
      <c r="Q20" s="23"/>
      <c r="R20" s="23"/>
    </row>
    <row r="21" spans="1:18" x14ac:dyDescent="0.25">
      <c r="A21" s="13"/>
      <c r="B21" s="45" t="s">
        <v>102</v>
      </c>
      <c r="C21" s="44">
        <v>144.18</v>
      </c>
      <c r="D21" s="19"/>
      <c r="E21" s="19"/>
      <c r="F21" s="19"/>
      <c r="G21" s="59"/>
      <c r="I21" s="23"/>
      <c r="J21" s="23"/>
      <c r="K21" s="23"/>
      <c r="L21" s="23"/>
      <c r="M21" s="23"/>
      <c r="N21" s="23"/>
      <c r="O21" s="23"/>
      <c r="P21" s="23"/>
      <c r="Q21" s="23"/>
      <c r="R21" s="23"/>
    </row>
    <row r="22" spans="1:18" x14ac:dyDescent="0.25">
      <c r="A22" s="13"/>
      <c r="B22" s="45" t="s">
        <v>172</v>
      </c>
      <c r="C22" s="44">
        <v>84585</v>
      </c>
      <c r="D22" s="19"/>
      <c r="E22" s="19"/>
      <c r="F22" s="19"/>
      <c r="G22" s="59"/>
      <c r="I22" s="23"/>
      <c r="J22" s="23"/>
      <c r="K22" s="23"/>
      <c r="L22" s="23"/>
      <c r="M22" s="23"/>
      <c r="N22" s="23"/>
      <c r="O22" s="23"/>
      <c r="P22" s="23"/>
      <c r="Q22" s="23"/>
      <c r="R22" s="23"/>
    </row>
    <row r="23" spans="1:18" s="6" customFormat="1" x14ac:dyDescent="0.25">
      <c r="A23" s="14" t="s">
        <v>83</v>
      </c>
      <c r="B23" s="14"/>
      <c r="C23" s="20">
        <f>SUM(C24:C27)</f>
        <v>10570</v>
      </c>
      <c r="D23" s="20">
        <v>13200.92</v>
      </c>
      <c r="E23" s="38"/>
      <c r="F23" s="38"/>
      <c r="G23" s="6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</row>
    <row r="24" spans="1:18" s="6" customFormat="1" x14ac:dyDescent="0.25">
      <c r="A24" s="14"/>
      <c r="B24" s="45" t="s">
        <v>131</v>
      </c>
      <c r="C24" s="63">
        <v>7870</v>
      </c>
      <c r="D24" s="20"/>
      <c r="E24" s="38"/>
      <c r="F24" s="38"/>
      <c r="G24" s="6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</row>
    <row r="25" spans="1:18" s="6" customFormat="1" x14ac:dyDescent="0.25">
      <c r="A25" s="14"/>
      <c r="B25" s="45" t="s">
        <v>132</v>
      </c>
      <c r="C25" s="63">
        <v>1050</v>
      </c>
      <c r="D25" s="20"/>
      <c r="E25" s="38"/>
      <c r="F25" s="38"/>
      <c r="G25" s="6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</row>
    <row r="26" spans="1:18" s="6" customFormat="1" x14ac:dyDescent="0.25">
      <c r="A26" s="14"/>
      <c r="B26" s="45" t="s">
        <v>171</v>
      </c>
      <c r="C26" s="63">
        <v>530</v>
      </c>
      <c r="D26" s="20"/>
      <c r="E26" s="38"/>
      <c r="F26" s="38"/>
      <c r="G26" s="6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</row>
    <row r="27" spans="1:18" s="6" customFormat="1" x14ac:dyDescent="0.25">
      <c r="A27" s="14"/>
      <c r="B27" s="45" t="s">
        <v>144</v>
      </c>
      <c r="C27" s="71">
        <v>1120</v>
      </c>
      <c r="D27" s="20"/>
      <c r="E27" s="38"/>
      <c r="F27" s="38"/>
      <c r="G27" s="6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</row>
    <row r="28" spans="1:18" s="6" customFormat="1" x14ac:dyDescent="0.25">
      <c r="A28" s="14" t="s">
        <v>84</v>
      </c>
      <c r="B28" s="14"/>
      <c r="C28" s="38"/>
      <c r="D28" s="20">
        <v>127</v>
      </c>
      <c r="E28" s="20">
        <v>95</v>
      </c>
      <c r="F28" s="20">
        <v>186</v>
      </c>
      <c r="G28" s="55">
        <v>62</v>
      </c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</row>
    <row r="29" spans="1:18" s="6" customFormat="1" x14ac:dyDescent="0.25">
      <c r="A29" s="14" t="s">
        <v>13</v>
      </c>
      <c r="B29" s="14"/>
      <c r="C29" s="20">
        <v>7160</v>
      </c>
      <c r="D29" s="20">
        <v>7908</v>
      </c>
      <c r="E29" s="20">
        <v>10618.4</v>
      </c>
      <c r="F29" s="20">
        <v>9743.6</v>
      </c>
      <c r="G29" s="55">
        <v>10811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</row>
    <row r="30" spans="1:18" s="6" customFormat="1" x14ac:dyDescent="0.25">
      <c r="A30" s="14"/>
      <c r="B30" s="46" t="s">
        <v>154</v>
      </c>
      <c r="C30" s="44">
        <v>7160</v>
      </c>
      <c r="D30" s="20"/>
      <c r="E30" s="20"/>
      <c r="F30" s="20"/>
      <c r="G30" s="55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</row>
    <row r="31" spans="1:18" s="6" customFormat="1" x14ac:dyDescent="0.25">
      <c r="A31" s="14" t="s">
        <v>167</v>
      </c>
      <c r="B31" s="14"/>
      <c r="C31" s="20">
        <v>4892.2</v>
      </c>
      <c r="D31" s="20">
        <v>1232</v>
      </c>
      <c r="E31" s="20">
        <v>4694.7</v>
      </c>
      <c r="F31" s="20">
        <v>6932.75</v>
      </c>
      <c r="G31" s="55">
        <v>7101.41</v>
      </c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</row>
    <row r="32" spans="1:18" s="6" customFormat="1" x14ac:dyDescent="0.25">
      <c r="A32" s="14" t="s">
        <v>15</v>
      </c>
      <c r="B32" s="14"/>
      <c r="C32" s="20">
        <v>10467</v>
      </c>
      <c r="D32" s="20">
        <v>22675</v>
      </c>
      <c r="E32" s="20">
        <v>0</v>
      </c>
      <c r="F32" s="20">
        <v>19003.080000000002</v>
      </c>
      <c r="G32" s="55">
        <v>0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</row>
    <row r="33" spans="1:18" s="6" customFormat="1" x14ac:dyDescent="0.25">
      <c r="A33" s="14" t="s">
        <v>16</v>
      </c>
      <c r="B33" s="14"/>
      <c r="C33" s="20">
        <v>2166</v>
      </c>
      <c r="D33" s="20">
        <v>2166</v>
      </c>
      <c r="E33" s="20">
        <v>2066</v>
      </c>
      <c r="F33" s="20">
        <v>2066</v>
      </c>
      <c r="G33" s="55">
        <v>2066</v>
      </c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s="6" customFormat="1" x14ac:dyDescent="0.25">
      <c r="A34" s="14"/>
      <c r="B34" s="88" t="s">
        <v>184</v>
      </c>
      <c r="C34" s="89">
        <v>1100</v>
      </c>
      <c r="D34" s="20"/>
      <c r="E34" s="20"/>
      <c r="F34" s="20"/>
      <c r="G34" s="55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</row>
    <row r="35" spans="1:18" s="6" customFormat="1" x14ac:dyDescent="0.25">
      <c r="A35" s="14"/>
      <c r="B35" s="45" t="s">
        <v>133</v>
      </c>
      <c r="C35" s="44">
        <v>1066</v>
      </c>
      <c r="D35" s="20"/>
      <c r="E35" s="20"/>
      <c r="F35" s="20"/>
      <c r="G35" s="55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</row>
    <row r="36" spans="1:18" s="6" customFormat="1" x14ac:dyDescent="0.25">
      <c r="A36" s="14" t="s">
        <v>87</v>
      </c>
      <c r="B36" s="14"/>
      <c r="C36" s="20">
        <v>320</v>
      </c>
      <c r="D36" s="20">
        <v>720</v>
      </c>
      <c r="E36" s="20">
        <v>2720.86</v>
      </c>
      <c r="F36" s="20">
        <v>1090.51</v>
      </c>
      <c r="G36" s="55">
        <v>1597.19</v>
      </c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</row>
    <row r="37" spans="1:18" s="6" customFormat="1" x14ac:dyDescent="0.25">
      <c r="A37" s="14"/>
      <c r="B37" s="45" t="s">
        <v>124</v>
      </c>
      <c r="C37" s="44">
        <v>320</v>
      </c>
      <c r="D37" s="20"/>
      <c r="E37" s="20"/>
      <c r="F37" s="20"/>
      <c r="G37" s="55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</row>
    <row r="38" spans="1:18" s="6" customFormat="1" x14ac:dyDescent="0.25">
      <c r="A38" s="14" t="s">
        <v>86</v>
      </c>
      <c r="B38" s="14"/>
      <c r="C38" s="20">
        <v>950</v>
      </c>
      <c r="D38" s="20">
        <v>876</v>
      </c>
      <c r="E38" s="20">
        <v>790</v>
      </c>
      <c r="F38" s="20">
        <v>690</v>
      </c>
      <c r="G38" s="55">
        <v>666.95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1:18" s="6" customFormat="1" x14ac:dyDescent="0.25">
      <c r="A39" s="14" t="s">
        <v>85</v>
      </c>
      <c r="B39" s="14"/>
      <c r="C39" s="20">
        <v>1555</v>
      </c>
      <c r="D39" s="20">
        <v>4729</v>
      </c>
      <c r="E39" s="20"/>
      <c r="F39" s="20"/>
      <c r="G39" s="55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</row>
    <row r="40" spans="1:18" s="6" customFormat="1" x14ac:dyDescent="0.25">
      <c r="A40" s="14" t="s">
        <v>49</v>
      </c>
      <c r="B40" s="14"/>
      <c r="C40" s="20"/>
      <c r="D40" s="20">
        <v>7500</v>
      </c>
      <c r="E40" s="20"/>
      <c r="F40" s="20"/>
      <c r="G40" s="55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</row>
    <row r="41" spans="1:18" s="6" customFormat="1" x14ac:dyDescent="0.25">
      <c r="A41" s="14" t="s">
        <v>108</v>
      </c>
      <c r="B41" s="14"/>
      <c r="C41" s="20">
        <f>SUM(C42:C45)</f>
        <v>426.45</v>
      </c>
      <c r="D41" s="20">
        <v>85.21</v>
      </c>
      <c r="E41" s="20"/>
      <c r="F41" s="20"/>
      <c r="G41" s="55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</row>
    <row r="42" spans="1:18" s="6" customFormat="1" x14ac:dyDescent="0.25">
      <c r="A42" s="14"/>
      <c r="B42" s="43" t="s">
        <v>109</v>
      </c>
      <c r="C42" s="44">
        <v>67.599999999999994</v>
      </c>
      <c r="D42" s="20"/>
      <c r="E42" s="20"/>
      <c r="F42" s="20"/>
      <c r="G42" s="55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</row>
    <row r="43" spans="1:18" x14ac:dyDescent="0.25">
      <c r="A43" s="13"/>
      <c r="B43" s="45" t="s">
        <v>113</v>
      </c>
      <c r="C43" s="44">
        <v>32.35</v>
      </c>
      <c r="D43" s="19"/>
      <c r="E43" s="19"/>
      <c r="F43" s="19"/>
      <c r="G43" s="59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1:18" x14ac:dyDescent="0.25">
      <c r="A44" s="13"/>
      <c r="B44" s="45" t="s">
        <v>125</v>
      </c>
      <c r="C44" s="44">
        <v>76.5</v>
      </c>
      <c r="D44" s="19"/>
      <c r="E44" s="19"/>
      <c r="F44" s="19"/>
      <c r="G44" s="59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1:18" x14ac:dyDescent="0.25">
      <c r="A45" s="13"/>
      <c r="B45" s="45" t="s">
        <v>145</v>
      </c>
      <c r="C45" s="44">
        <v>250</v>
      </c>
      <c r="D45" s="19"/>
      <c r="E45" s="19"/>
      <c r="F45" s="19"/>
      <c r="G45" s="59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1:18" x14ac:dyDescent="0.25">
      <c r="A46" s="13"/>
      <c r="B46" s="45" t="s">
        <v>164</v>
      </c>
      <c r="C46" s="44">
        <v>567.62</v>
      </c>
      <c r="D46" s="19"/>
      <c r="E46" s="19"/>
      <c r="F46" s="19"/>
      <c r="G46" s="59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1:18" x14ac:dyDescent="0.25">
      <c r="A47" s="13" t="s">
        <v>151</v>
      </c>
      <c r="B47" s="45"/>
      <c r="C47" s="72">
        <v>318.39999999999998</v>
      </c>
      <c r="D47" s="19"/>
      <c r="E47" s="19"/>
      <c r="F47" s="19"/>
      <c r="G47" s="59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1:18" x14ac:dyDescent="0.25">
      <c r="A48" s="14" t="s">
        <v>18</v>
      </c>
      <c r="B48" s="14"/>
      <c r="C48" s="20">
        <f>SUM(C41,C39,C36,C33,C31,C18,C29,C23,C19,C14,C47,C18,C38,C32)</f>
        <v>183326.21</v>
      </c>
      <c r="D48" s="20">
        <v>205766.37</v>
      </c>
      <c r="E48" s="20">
        <f>SUM(E14:E41)</f>
        <v>170836.92</v>
      </c>
      <c r="F48" s="20">
        <f>SUM(F14:F41)</f>
        <v>181673.14</v>
      </c>
      <c r="G48" s="55">
        <f>SUM(G14:G41)</f>
        <v>156391.84000000003</v>
      </c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1:18" x14ac:dyDescent="0.25">
      <c r="A49" s="14"/>
      <c r="B49" s="14"/>
      <c r="C49" s="20"/>
      <c r="D49" s="20"/>
      <c r="E49" s="20"/>
      <c r="F49" s="20"/>
      <c r="G49" s="55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1:18" x14ac:dyDescent="0.25">
      <c r="A50" s="21" t="s">
        <v>89</v>
      </c>
      <c r="B50" s="21"/>
      <c r="C50" s="22">
        <v>52440.160000000003</v>
      </c>
      <c r="D50" s="22">
        <v>66566.349999999991</v>
      </c>
      <c r="E50" s="22">
        <v>91687.88</v>
      </c>
      <c r="F50" s="22">
        <v>80421.210000000006</v>
      </c>
      <c r="G50" s="61">
        <v>92533.55</v>
      </c>
      <c r="I50" s="23"/>
      <c r="J50" s="23"/>
      <c r="K50" s="23"/>
      <c r="L50" s="23"/>
      <c r="M50" s="23"/>
      <c r="N50" s="23"/>
      <c r="O50" s="23"/>
      <c r="P50" s="23"/>
      <c r="Q50" s="23"/>
      <c r="R50" s="23"/>
    </row>
  </sheetData>
  <pageMargins left="0.7" right="0.7" top="0.75" bottom="0.75" header="0.3" footer="0.3"/>
  <pageSetup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25"/>
  <sheetViews>
    <sheetView topLeftCell="A103" workbookViewId="0">
      <selection activeCell="F119" sqref="F119"/>
    </sheetView>
  </sheetViews>
  <sheetFormatPr defaultRowHeight="15" x14ac:dyDescent="0.25"/>
  <cols>
    <col min="1" max="1" width="11.5703125" bestFit="1" customWidth="1"/>
    <col min="2" max="2" width="9.28515625" bestFit="1" customWidth="1"/>
    <col min="3" max="3" width="31" customWidth="1"/>
    <col min="4" max="4" width="19.5703125" customWidth="1"/>
    <col min="5" max="5" width="11.140625" style="1" customWidth="1"/>
    <col min="6" max="6" width="12.7109375" style="1" customWidth="1"/>
    <col min="7" max="7" width="10.140625" bestFit="1" customWidth="1"/>
  </cols>
  <sheetData>
    <row r="2" spans="1:7" ht="18.75" x14ac:dyDescent="0.3">
      <c r="C2" s="12" t="s">
        <v>107</v>
      </c>
    </row>
    <row r="3" spans="1:7" x14ac:dyDescent="0.25">
      <c r="C3" s="5" t="s">
        <v>106</v>
      </c>
      <c r="D3" s="5">
        <v>40908</v>
      </c>
    </row>
    <row r="4" spans="1:7" x14ac:dyDescent="0.25">
      <c r="C4" t="s">
        <v>41</v>
      </c>
      <c r="D4" s="35">
        <v>8218.9500000000007</v>
      </c>
    </row>
    <row r="5" spans="1:7" x14ac:dyDescent="0.25">
      <c r="C5" t="s">
        <v>42</v>
      </c>
      <c r="D5" s="1">
        <v>44027.839999999997</v>
      </c>
    </row>
    <row r="6" spans="1:7" x14ac:dyDescent="0.25">
      <c r="C6" s="6" t="s">
        <v>43</v>
      </c>
      <c r="D6" s="7">
        <f>SUM(D4:D5)</f>
        <v>52246.789999999994</v>
      </c>
    </row>
    <row r="9" spans="1:7" s="2" customFormat="1" x14ac:dyDescent="0.25">
      <c r="A9" s="2" t="s">
        <v>179</v>
      </c>
      <c r="B9" s="2" t="s">
        <v>180</v>
      </c>
      <c r="D9" s="2" t="s">
        <v>21</v>
      </c>
      <c r="E9" s="34" t="s">
        <v>20</v>
      </c>
      <c r="F9" s="34" t="s">
        <v>26</v>
      </c>
      <c r="G9" s="2" t="s">
        <v>115</v>
      </c>
    </row>
    <row r="10" spans="1:7" x14ac:dyDescent="0.25">
      <c r="A10" s="13"/>
      <c r="B10" s="15"/>
      <c r="C10" s="15" t="s">
        <v>99</v>
      </c>
      <c r="D10" s="17"/>
      <c r="E10" s="17"/>
      <c r="F10" s="17">
        <v>20025.53</v>
      </c>
    </row>
    <row r="11" spans="1:7" x14ac:dyDescent="0.25">
      <c r="A11" s="13"/>
      <c r="B11" s="13"/>
      <c r="C11" s="13" t="s">
        <v>101</v>
      </c>
      <c r="D11" s="35"/>
      <c r="E11" s="35">
        <v>1.72</v>
      </c>
      <c r="F11" s="35">
        <v>20027.25</v>
      </c>
      <c r="G11" s="10"/>
    </row>
    <row r="12" spans="1:7" x14ac:dyDescent="0.25">
      <c r="A12" s="41">
        <v>40608</v>
      </c>
      <c r="B12" s="13">
        <v>6956</v>
      </c>
      <c r="C12" s="13" t="s">
        <v>102</v>
      </c>
      <c r="D12" s="35">
        <v>144.18</v>
      </c>
      <c r="E12" s="35"/>
      <c r="F12" s="35">
        <f>F11-D12+E12</f>
        <v>19883.07</v>
      </c>
      <c r="G12" s="10" t="s">
        <v>111</v>
      </c>
    </row>
    <row r="13" spans="1:7" x14ac:dyDescent="0.25">
      <c r="A13" s="13"/>
      <c r="B13" s="13"/>
      <c r="C13" s="13" t="s">
        <v>103</v>
      </c>
      <c r="D13" s="35"/>
      <c r="E13" s="35">
        <v>0.85</v>
      </c>
      <c r="F13" s="35">
        <f t="shared" ref="F13:F77" si="0">F12-D13+E13</f>
        <v>19883.919999999998</v>
      </c>
      <c r="G13" s="10"/>
    </row>
    <row r="14" spans="1:7" ht="27" x14ac:dyDescent="0.25">
      <c r="A14" s="41">
        <v>40608</v>
      </c>
      <c r="B14" s="13">
        <v>6957</v>
      </c>
      <c r="C14" s="36" t="s">
        <v>104</v>
      </c>
      <c r="D14" s="35">
        <v>6224</v>
      </c>
      <c r="E14" s="35"/>
      <c r="F14" s="35">
        <f t="shared" si="0"/>
        <v>13659.919999999998</v>
      </c>
      <c r="G14" s="10" t="s">
        <v>111</v>
      </c>
    </row>
    <row r="15" spans="1:7" x14ac:dyDescent="0.25">
      <c r="A15" s="41">
        <v>40608</v>
      </c>
      <c r="B15" s="13">
        <v>6958</v>
      </c>
      <c r="C15" s="42" t="s">
        <v>109</v>
      </c>
      <c r="D15" s="35">
        <v>67.599999999999994</v>
      </c>
      <c r="E15" s="35"/>
      <c r="F15" s="35">
        <f t="shared" si="0"/>
        <v>13592.319999999998</v>
      </c>
      <c r="G15" s="10" t="s">
        <v>111</v>
      </c>
    </row>
    <row r="16" spans="1:7" x14ac:dyDescent="0.25">
      <c r="A16" s="41">
        <v>40609</v>
      </c>
      <c r="B16" s="13">
        <v>6959</v>
      </c>
      <c r="C16" s="42" t="s">
        <v>110</v>
      </c>
      <c r="D16" s="35">
        <v>500</v>
      </c>
      <c r="E16" s="35"/>
      <c r="F16" s="35">
        <f t="shared" si="0"/>
        <v>13092.319999999998</v>
      </c>
      <c r="G16" s="10" t="s">
        <v>111</v>
      </c>
    </row>
    <row r="17" spans="1:7" x14ac:dyDescent="0.25">
      <c r="A17" s="41">
        <v>40609</v>
      </c>
      <c r="B17" s="13"/>
      <c r="C17" s="42" t="s">
        <v>112</v>
      </c>
      <c r="D17" s="35"/>
      <c r="E17" s="35">
        <v>1386</v>
      </c>
      <c r="F17" s="35">
        <f t="shared" si="0"/>
        <v>14478.319999999998</v>
      </c>
      <c r="G17" s="10"/>
    </row>
    <row r="18" spans="1:7" x14ac:dyDescent="0.25">
      <c r="A18" s="41">
        <v>40613</v>
      </c>
      <c r="B18" s="13">
        <v>6960</v>
      </c>
      <c r="C18" s="42" t="s">
        <v>114</v>
      </c>
      <c r="D18" s="35">
        <v>250</v>
      </c>
      <c r="E18" s="35"/>
      <c r="F18" s="35">
        <f t="shared" si="0"/>
        <v>14228.319999999998</v>
      </c>
      <c r="G18" s="10" t="s">
        <v>111</v>
      </c>
    </row>
    <row r="19" spans="1:7" x14ac:dyDescent="0.25">
      <c r="A19" s="41">
        <v>40613</v>
      </c>
      <c r="B19" s="13">
        <v>6961</v>
      </c>
      <c r="C19" s="42" t="s">
        <v>102</v>
      </c>
      <c r="D19" s="35">
        <v>144.18</v>
      </c>
      <c r="E19" s="35"/>
      <c r="F19" s="35">
        <f t="shared" si="0"/>
        <v>14084.139999999998</v>
      </c>
      <c r="G19" s="10" t="s">
        <v>111</v>
      </c>
    </row>
    <row r="20" spans="1:7" x14ac:dyDescent="0.25">
      <c r="A20" s="41">
        <v>40617</v>
      </c>
      <c r="B20" s="13"/>
      <c r="C20" s="42" t="s">
        <v>7</v>
      </c>
      <c r="D20" s="35"/>
      <c r="E20" s="35">
        <v>0.72</v>
      </c>
      <c r="F20" s="35">
        <f t="shared" si="0"/>
        <v>14084.859999999997</v>
      </c>
      <c r="G20" s="10"/>
    </row>
    <row r="21" spans="1:7" x14ac:dyDescent="0.25">
      <c r="A21" s="41">
        <v>40617</v>
      </c>
      <c r="B21" s="13"/>
      <c r="C21" s="42" t="s">
        <v>113</v>
      </c>
      <c r="D21" s="35">
        <v>32.35</v>
      </c>
      <c r="E21" s="35"/>
      <c r="F21" s="35">
        <f t="shared" si="0"/>
        <v>14052.509999999997</v>
      </c>
      <c r="G21" s="10"/>
    </row>
    <row r="22" spans="1:7" x14ac:dyDescent="0.25">
      <c r="A22" s="41">
        <v>40631</v>
      </c>
      <c r="B22" s="13"/>
      <c r="C22" s="13" t="s">
        <v>116</v>
      </c>
      <c r="D22" s="35">
        <v>170</v>
      </c>
      <c r="E22" s="35"/>
      <c r="F22" s="35">
        <f t="shared" si="0"/>
        <v>13882.509999999997</v>
      </c>
      <c r="G22" s="10"/>
    </row>
    <row r="23" spans="1:7" x14ac:dyDescent="0.25">
      <c r="A23" s="41">
        <v>40631</v>
      </c>
      <c r="B23" s="13"/>
      <c r="C23" s="42" t="s">
        <v>34</v>
      </c>
      <c r="D23" s="35">
        <v>5</v>
      </c>
      <c r="E23" s="35"/>
      <c r="F23" s="35">
        <f t="shared" si="0"/>
        <v>13877.509999999997</v>
      </c>
      <c r="G23" s="10"/>
    </row>
    <row r="24" spans="1:7" x14ac:dyDescent="0.25">
      <c r="A24" s="41">
        <v>40648</v>
      </c>
      <c r="B24" s="13"/>
      <c r="C24" s="42" t="s">
        <v>33</v>
      </c>
      <c r="D24" s="35"/>
      <c r="E24" s="35">
        <v>74198.83</v>
      </c>
      <c r="F24" s="35">
        <f t="shared" si="0"/>
        <v>88076.34</v>
      </c>
    </row>
    <row r="25" spans="1:7" x14ac:dyDescent="0.25">
      <c r="A25" s="41">
        <v>40648</v>
      </c>
      <c r="B25" s="13"/>
      <c r="C25" s="13" t="s">
        <v>7</v>
      </c>
      <c r="D25" s="35"/>
      <c r="E25" s="35">
        <v>2.0499999999999998</v>
      </c>
      <c r="F25" s="35">
        <f t="shared" si="0"/>
        <v>88078.39</v>
      </c>
    </row>
    <row r="26" spans="1:7" x14ac:dyDescent="0.25">
      <c r="A26" s="41">
        <v>40651</v>
      </c>
      <c r="B26" s="13"/>
      <c r="C26" s="13" t="s">
        <v>117</v>
      </c>
      <c r="D26" s="35">
        <v>105</v>
      </c>
      <c r="E26" s="35"/>
      <c r="F26" s="35">
        <f t="shared" si="0"/>
        <v>87973.39</v>
      </c>
    </row>
    <row r="27" spans="1:7" x14ac:dyDescent="0.25">
      <c r="A27" s="41">
        <v>40651</v>
      </c>
      <c r="B27" s="13"/>
      <c r="C27" s="42" t="s">
        <v>34</v>
      </c>
      <c r="D27" s="35">
        <v>5</v>
      </c>
      <c r="E27" s="35"/>
      <c r="F27" s="35">
        <f t="shared" si="0"/>
        <v>87968.39</v>
      </c>
    </row>
    <row r="28" spans="1:7" x14ac:dyDescent="0.25">
      <c r="A28" s="41">
        <v>40651</v>
      </c>
      <c r="B28" s="13"/>
      <c r="C28" s="42" t="s">
        <v>112</v>
      </c>
      <c r="D28" s="35"/>
      <c r="E28" s="35">
        <v>12495</v>
      </c>
      <c r="F28" s="35">
        <f t="shared" si="0"/>
        <v>100463.39</v>
      </c>
    </row>
    <row r="29" spans="1:7" x14ac:dyDescent="0.25">
      <c r="A29" s="41">
        <v>40651</v>
      </c>
      <c r="B29" s="13"/>
      <c r="C29" s="42" t="s">
        <v>112</v>
      </c>
      <c r="D29" s="35"/>
      <c r="E29" s="35">
        <v>12720</v>
      </c>
      <c r="F29" s="35">
        <f t="shared" si="0"/>
        <v>113183.39</v>
      </c>
    </row>
    <row r="30" spans="1:7" x14ac:dyDescent="0.25">
      <c r="A30" s="41">
        <v>40651</v>
      </c>
      <c r="B30" s="13"/>
      <c r="C30" s="42" t="s">
        <v>112</v>
      </c>
      <c r="D30" s="35"/>
      <c r="E30" s="35">
        <v>25850</v>
      </c>
      <c r="F30" s="35">
        <f t="shared" si="0"/>
        <v>139033.39000000001</v>
      </c>
    </row>
    <row r="31" spans="1:7" x14ac:dyDescent="0.25">
      <c r="A31" s="41">
        <v>40654</v>
      </c>
      <c r="B31" s="13"/>
      <c r="C31" s="42" t="s">
        <v>112</v>
      </c>
      <c r="D31" s="35"/>
      <c r="E31" s="35">
        <v>5095</v>
      </c>
      <c r="F31" s="35">
        <f t="shared" si="0"/>
        <v>144128.39000000001</v>
      </c>
    </row>
    <row r="32" spans="1:7" x14ac:dyDescent="0.25">
      <c r="A32" s="41">
        <v>40659</v>
      </c>
      <c r="B32" s="13">
        <v>101</v>
      </c>
      <c r="C32" s="64" t="s">
        <v>118</v>
      </c>
      <c r="D32" s="65">
        <v>250</v>
      </c>
      <c r="E32" s="35"/>
      <c r="F32" s="35">
        <f t="shared" si="0"/>
        <v>143878.39000000001</v>
      </c>
      <c r="G32" t="s">
        <v>111</v>
      </c>
    </row>
    <row r="33" spans="1:10" x14ac:dyDescent="0.25">
      <c r="A33" s="41">
        <v>40659</v>
      </c>
      <c r="B33" s="13">
        <v>102</v>
      </c>
      <c r="C33" s="64" t="s">
        <v>119</v>
      </c>
      <c r="D33" s="65">
        <v>250</v>
      </c>
      <c r="E33" s="35"/>
      <c r="F33" s="35">
        <f t="shared" si="0"/>
        <v>143628.39000000001</v>
      </c>
      <c r="G33" t="s">
        <v>111</v>
      </c>
      <c r="J33" s="65"/>
    </row>
    <row r="34" spans="1:10" x14ac:dyDescent="0.25">
      <c r="A34" s="41">
        <v>40659</v>
      </c>
      <c r="B34" s="13">
        <v>103</v>
      </c>
      <c r="C34" s="64" t="s">
        <v>120</v>
      </c>
      <c r="D34" s="65">
        <v>195</v>
      </c>
      <c r="E34" s="35"/>
      <c r="F34" s="35">
        <f t="shared" si="0"/>
        <v>143433.39000000001</v>
      </c>
      <c r="G34" t="s">
        <v>111</v>
      </c>
      <c r="J34" s="65"/>
    </row>
    <row r="35" spans="1:10" x14ac:dyDescent="0.25">
      <c r="A35" s="41">
        <v>40661</v>
      </c>
      <c r="B35" s="13">
        <v>104</v>
      </c>
      <c r="C35" s="64" t="s">
        <v>121</v>
      </c>
      <c r="D35" s="65">
        <v>170</v>
      </c>
      <c r="E35" s="35"/>
      <c r="F35" s="35">
        <f t="shared" si="0"/>
        <v>143263.39000000001</v>
      </c>
      <c r="G35" t="s">
        <v>111</v>
      </c>
      <c r="J35" s="65"/>
    </row>
    <row r="36" spans="1:10" x14ac:dyDescent="0.25">
      <c r="A36" s="41">
        <v>40661</v>
      </c>
      <c r="B36" s="13">
        <v>105</v>
      </c>
      <c r="C36" s="64" t="s">
        <v>122</v>
      </c>
      <c r="D36" s="65">
        <v>35</v>
      </c>
      <c r="E36" s="35"/>
      <c r="F36" s="35">
        <f t="shared" si="0"/>
        <v>143228.39000000001</v>
      </c>
      <c r="G36" t="s">
        <v>111</v>
      </c>
      <c r="J36" s="65"/>
    </row>
    <row r="37" spans="1:10" x14ac:dyDescent="0.25">
      <c r="A37" s="41">
        <v>40662</v>
      </c>
      <c r="B37" s="13"/>
      <c r="C37" s="42" t="s">
        <v>112</v>
      </c>
      <c r="D37" s="35"/>
      <c r="E37" s="35">
        <v>1638</v>
      </c>
      <c r="F37" s="35">
        <f t="shared" si="0"/>
        <v>144866.39000000001</v>
      </c>
      <c r="J37" s="65"/>
    </row>
    <row r="38" spans="1:10" x14ac:dyDescent="0.25">
      <c r="A38" s="41">
        <v>40662</v>
      </c>
      <c r="B38" s="13"/>
      <c r="C38" s="42" t="s">
        <v>134</v>
      </c>
      <c r="D38" s="35"/>
      <c r="E38" s="35">
        <v>1820</v>
      </c>
      <c r="F38" s="35">
        <f t="shared" si="0"/>
        <v>146686.39000000001</v>
      </c>
      <c r="J38" s="66"/>
    </row>
    <row r="39" spans="1:10" x14ac:dyDescent="0.25">
      <c r="A39" s="41">
        <v>40665</v>
      </c>
      <c r="B39" s="42">
        <v>106</v>
      </c>
      <c r="C39" s="42" t="s">
        <v>123</v>
      </c>
      <c r="D39" s="35">
        <v>76.5</v>
      </c>
      <c r="E39" s="35"/>
      <c r="F39" s="35">
        <f t="shared" si="0"/>
        <v>146609.89000000001</v>
      </c>
      <c r="G39" t="s">
        <v>111</v>
      </c>
      <c r="J39" s="66"/>
    </row>
    <row r="40" spans="1:10" x14ac:dyDescent="0.25">
      <c r="A40" s="41">
        <v>40665</v>
      </c>
      <c r="B40" s="42">
        <v>107</v>
      </c>
      <c r="C40" s="42" t="s">
        <v>38</v>
      </c>
      <c r="D40" s="62">
        <v>30000</v>
      </c>
      <c r="E40" s="35"/>
      <c r="F40" s="35">
        <f t="shared" si="0"/>
        <v>116609.89000000001</v>
      </c>
      <c r="G40" t="s">
        <v>111</v>
      </c>
      <c r="J40" s="65"/>
    </row>
    <row r="41" spans="1:10" x14ac:dyDescent="0.25">
      <c r="A41" s="41">
        <v>40674</v>
      </c>
      <c r="B41" s="42">
        <v>108</v>
      </c>
      <c r="C41" s="64" t="s">
        <v>126</v>
      </c>
      <c r="D41" s="66">
        <v>35</v>
      </c>
      <c r="E41" s="35"/>
      <c r="F41" s="35">
        <f t="shared" si="0"/>
        <v>116574.89000000001</v>
      </c>
      <c r="G41" t="s">
        <v>111</v>
      </c>
      <c r="J41" s="66"/>
    </row>
    <row r="42" spans="1:10" x14ac:dyDescent="0.25">
      <c r="A42" s="41">
        <v>40675</v>
      </c>
      <c r="B42" s="42"/>
      <c r="C42" s="42" t="s">
        <v>112</v>
      </c>
      <c r="D42" s="62"/>
      <c r="E42" s="35">
        <v>2180</v>
      </c>
      <c r="F42" s="35">
        <f t="shared" si="0"/>
        <v>118754.89000000001</v>
      </c>
      <c r="J42" s="66"/>
    </row>
    <row r="43" spans="1:10" x14ac:dyDescent="0.25">
      <c r="A43" s="41">
        <v>40675</v>
      </c>
      <c r="B43" s="42"/>
      <c r="C43" s="42" t="s">
        <v>112</v>
      </c>
      <c r="D43" s="62"/>
      <c r="E43" s="35">
        <v>2765</v>
      </c>
      <c r="F43" s="35">
        <f t="shared" si="0"/>
        <v>121519.89000000001</v>
      </c>
      <c r="J43" s="1"/>
    </row>
    <row r="44" spans="1:10" x14ac:dyDescent="0.25">
      <c r="A44" s="41">
        <v>40678</v>
      </c>
      <c r="B44" s="42"/>
      <c r="C44" s="42" t="s">
        <v>7</v>
      </c>
      <c r="D44" s="62"/>
      <c r="E44" s="35">
        <v>5.59</v>
      </c>
      <c r="F44" s="35">
        <f t="shared" si="0"/>
        <v>121525.48000000001</v>
      </c>
    </row>
    <row r="45" spans="1:10" x14ac:dyDescent="0.25">
      <c r="A45" s="41">
        <v>40678</v>
      </c>
      <c r="B45" s="42">
        <v>109</v>
      </c>
      <c r="C45" s="64" t="s">
        <v>127</v>
      </c>
      <c r="D45" s="66">
        <v>35</v>
      </c>
      <c r="E45" s="35"/>
      <c r="F45" s="35">
        <f t="shared" si="0"/>
        <v>121490.48000000001</v>
      </c>
      <c r="G45" t="s">
        <v>111</v>
      </c>
    </row>
    <row r="46" spans="1:10" x14ac:dyDescent="0.25">
      <c r="A46" s="41">
        <v>40683</v>
      </c>
      <c r="B46" s="42">
        <v>110</v>
      </c>
      <c r="C46" s="42" t="s">
        <v>128</v>
      </c>
      <c r="D46" s="62">
        <v>1050</v>
      </c>
      <c r="E46" s="35"/>
      <c r="F46" s="35">
        <f t="shared" si="0"/>
        <v>120440.48000000001</v>
      </c>
      <c r="G46" t="s">
        <v>111</v>
      </c>
    </row>
    <row r="47" spans="1:10" x14ac:dyDescent="0.25">
      <c r="A47" s="41">
        <v>40688</v>
      </c>
      <c r="B47" s="42"/>
      <c r="C47" s="42" t="s">
        <v>112</v>
      </c>
      <c r="D47" s="62"/>
      <c r="E47" s="35">
        <v>1260</v>
      </c>
      <c r="F47" s="35">
        <f t="shared" si="0"/>
        <v>121700.48000000001</v>
      </c>
    </row>
    <row r="48" spans="1:10" x14ac:dyDescent="0.25">
      <c r="A48" s="41">
        <v>40688</v>
      </c>
      <c r="B48" s="42"/>
      <c r="C48" s="42" t="s">
        <v>112</v>
      </c>
      <c r="D48" s="62"/>
      <c r="E48" s="35">
        <v>1659</v>
      </c>
      <c r="F48" s="35">
        <f t="shared" si="0"/>
        <v>123359.48000000001</v>
      </c>
    </row>
    <row r="49" spans="1:7" x14ac:dyDescent="0.25">
      <c r="A49" s="41">
        <v>40697</v>
      </c>
      <c r="B49" s="42">
        <v>111</v>
      </c>
      <c r="C49" s="42" t="s">
        <v>129</v>
      </c>
      <c r="D49" s="62">
        <v>1066</v>
      </c>
      <c r="E49" s="35"/>
      <c r="F49" s="35">
        <f t="shared" si="0"/>
        <v>122293.48000000001</v>
      </c>
      <c r="G49" t="s">
        <v>111</v>
      </c>
    </row>
    <row r="50" spans="1:7" x14ac:dyDescent="0.25">
      <c r="A50" s="41">
        <v>40700</v>
      </c>
      <c r="B50" s="42">
        <v>112</v>
      </c>
      <c r="C50" s="42" t="s">
        <v>130</v>
      </c>
      <c r="D50" s="62">
        <v>6950</v>
      </c>
      <c r="E50" s="35"/>
      <c r="F50" s="35">
        <f t="shared" si="0"/>
        <v>115343.48000000001</v>
      </c>
      <c r="G50" t="s">
        <v>111</v>
      </c>
    </row>
    <row r="51" spans="1:7" x14ac:dyDescent="0.25">
      <c r="A51" s="41">
        <v>40709</v>
      </c>
      <c r="B51" s="13"/>
      <c r="C51" s="42" t="s">
        <v>7</v>
      </c>
      <c r="D51" s="13"/>
      <c r="E51" s="35">
        <v>5.2</v>
      </c>
      <c r="F51" s="35">
        <f t="shared" si="0"/>
        <v>115348.68000000001</v>
      </c>
    </row>
    <row r="52" spans="1:7" x14ac:dyDescent="0.25">
      <c r="A52" s="41">
        <v>40711</v>
      </c>
      <c r="B52" s="13"/>
      <c r="C52" s="42" t="s">
        <v>112</v>
      </c>
      <c r="D52" s="13"/>
      <c r="E52" s="35">
        <v>250</v>
      </c>
      <c r="F52" s="35">
        <f t="shared" si="0"/>
        <v>115598.68000000001</v>
      </c>
    </row>
    <row r="53" spans="1:7" x14ac:dyDescent="0.25">
      <c r="A53" s="41">
        <v>40711</v>
      </c>
      <c r="B53" s="13"/>
      <c r="C53" s="42" t="s">
        <v>112</v>
      </c>
      <c r="D53" s="13"/>
      <c r="E53" s="35">
        <v>2135</v>
      </c>
      <c r="F53" s="35">
        <f t="shared" si="0"/>
        <v>117733.68000000001</v>
      </c>
    </row>
    <row r="54" spans="1:7" x14ac:dyDescent="0.25">
      <c r="A54" s="41">
        <v>40732</v>
      </c>
      <c r="B54" s="13">
        <v>113</v>
      </c>
      <c r="C54" s="64" t="s">
        <v>135</v>
      </c>
      <c r="D54" s="65">
        <v>250</v>
      </c>
      <c r="E54" s="35"/>
      <c r="F54" s="35">
        <f t="shared" si="0"/>
        <v>117483.68000000001</v>
      </c>
      <c r="G54" t="s">
        <v>111</v>
      </c>
    </row>
    <row r="55" spans="1:7" x14ac:dyDescent="0.25">
      <c r="A55" s="41">
        <v>40732</v>
      </c>
      <c r="B55" s="13">
        <v>114</v>
      </c>
      <c r="C55" s="64" t="s">
        <v>136</v>
      </c>
      <c r="D55" s="66">
        <v>50</v>
      </c>
      <c r="E55" s="35"/>
      <c r="F55" s="35">
        <f t="shared" si="0"/>
        <v>117433.68000000001</v>
      </c>
      <c r="G55" t="s">
        <v>111</v>
      </c>
    </row>
    <row r="56" spans="1:7" x14ac:dyDescent="0.25">
      <c r="A56" s="41">
        <v>40732</v>
      </c>
      <c r="B56" s="13">
        <v>115</v>
      </c>
      <c r="C56" s="64" t="s">
        <v>137</v>
      </c>
      <c r="D56" s="66">
        <v>50</v>
      </c>
      <c r="E56" s="35"/>
      <c r="F56" s="35">
        <f t="shared" si="0"/>
        <v>117383.68000000001</v>
      </c>
      <c r="G56" t="s">
        <v>111</v>
      </c>
    </row>
    <row r="57" spans="1:7" x14ac:dyDescent="0.25">
      <c r="A57" s="41">
        <v>40739</v>
      </c>
      <c r="B57" s="13"/>
      <c r="C57" s="64" t="s">
        <v>138</v>
      </c>
      <c r="D57" s="66">
        <v>35</v>
      </c>
      <c r="E57" s="35"/>
      <c r="F57" s="35">
        <f t="shared" si="0"/>
        <v>117348.68000000001</v>
      </c>
    </row>
    <row r="58" spans="1:7" x14ac:dyDescent="0.25">
      <c r="A58" s="41">
        <v>40739</v>
      </c>
      <c r="B58" s="13"/>
      <c r="C58" s="64" t="s">
        <v>143</v>
      </c>
      <c r="D58" s="66">
        <v>5</v>
      </c>
      <c r="E58" s="35"/>
      <c r="F58" s="35">
        <f t="shared" si="0"/>
        <v>117343.68000000001</v>
      </c>
    </row>
    <row r="59" spans="1:7" x14ac:dyDescent="0.25">
      <c r="A59" s="41">
        <v>40739</v>
      </c>
      <c r="B59" s="13"/>
      <c r="C59" s="42" t="s">
        <v>7</v>
      </c>
      <c r="D59" s="62"/>
      <c r="E59" s="35">
        <v>4.9400000000000004</v>
      </c>
      <c r="F59" s="35">
        <f t="shared" si="0"/>
        <v>117348.62000000001</v>
      </c>
    </row>
    <row r="60" spans="1:7" x14ac:dyDescent="0.25">
      <c r="A60" s="41">
        <v>40743</v>
      </c>
      <c r="B60" s="67">
        <v>116</v>
      </c>
      <c r="C60" s="68" t="s">
        <v>140</v>
      </c>
      <c r="D60" s="69">
        <v>280</v>
      </c>
      <c r="E60" s="35"/>
      <c r="F60" s="35">
        <f t="shared" si="0"/>
        <v>117068.62000000001</v>
      </c>
      <c r="G60" t="s">
        <v>111</v>
      </c>
    </row>
    <row r="61" spans="1:7" x14ac:dyDescent="0.25">
      <c r="A61" s="41">
        <v>40743</v>
      </c>
      <c r="B61" s="68">
        <v>117</v>
      </c>
      <c r="C61" s="68" t="s">
        <v>139</v>
      </c>
      <c r="D61" s="70">
        <v>50</v>
      </c>
      <c r="E61" s="35"/>
      <c r="F61" s="35">
        <f t="shared" si="0"/>
        <v>117018.62000000001</v>
      </c>
      <c r="G61" t="s">
        <v>111</v>
      </c>
    </row>
    <row r="62" spans="1:7" x14ac:dyDescent="0.25">
      <c r="A62" s="41">
        <v>40743</v>
      </c>
      <c r="B62" s="68">
        <v>118</v>
      </c>
      <c r="C62" s="68" t="s">
        <v>139</v>
      </c>
      <c r="D62" s="69">
        <v>50</v>
      </c>
      <c r="E62" s="35"/>
      <c r="F62" s="35">
        <f t="shared" si="0"/>
        <v>116968.62000000001</v>
      </c>
      <c r="G62" t="s">
        <v>111</v>
      </c>
    </row>
    <row r="63" spans="1:7" x14ac:dyDescent="0.25">
      <c r="A63" s="41">
        <v>40743</v>
      </c>
      <c r="B63" s="68">
        <v>119</v>
      </c>
      <c r="C63" s="76" t="s">
        <v>163</v>
      </c>
      <c r="D63" s="69">
        <v>0</v>
      </c>
      <c r="E63" s="35"/>
      <c r="F63" s="35">
        <f t="shared" si="0"/>
        <v>116968.62000000001</v>
      </c>
    </row>
    <row r="64" spans="1:7" x14ac:dyDescent="0.25">
      <c r="A64" s="41">
        <v>40749</v>
      </c>
      <c r="B64" s="68">
        <v>120</v>
      </c>
      <c r="C64" s="68" t="s">
        <v>141</v>
      </c>
      <c r="D64" s="69">
        <v>273</v>
      </c>
      <c r="E64" s="35"/>
      <c r="F64" s="35">
        <f t="shared" si="0"/>
        <v>116695.62000000001</v>
      </c>
      <c r="G64" t="s">
        <v>111</v>
      </c>
    </row>
    <row r="65" spans="1:7" x14ac:dyDescent="0.25">
      <c r="A65" s="41">
        <v>40749</v>
      </c>
      <c r="B65" s="68">
        <v>121</v>
      </c>
      <c r="C65" s="68" t="s">
        <v>142</v>
      </c>
      <c r="D65" s="69">
        <v>590</v>
      </c>
      <c r="E65" s="35"/>
      <c r="F65" s="35">
        <f t="shared" si="0"/>
        <v>116105.62000000001</v>
      </c>
      <c r="G65" t="s">
        <v>111</v>
      </c>
    </row>
    <row r="66" spans="1:7" x14ac:dyDescent="0.25">
      <c r="A66" s="41">
        <v>40750</v>
      </c>
      <c r="B66" s="68">
        <v>122</v>
      </c>
      <c r="C66" s="68" t="s">
        <v>139</v>
      </c>
      <c r="D66" s="69">
        <v>100</v>
      </c>
      <c r="E66" s="35"/>
      <c r="F66" s="35">
        <f t="shared" si="0"/>
        <v>116005.62000000001</v>
      </c>
      <c r="G66" t="s">
        <v>111</v>
      </c>
    </row>
    <row r="67" spans="1:7" x14ac:dyDescent="0.25">
      <c r="A67" s="41">
        <v>40750</v>
      </c>
      <c r="B67" s="68">
        <v>123</v>
      </c>
      <c r="C67" s="68" t="s">
        <v>38</v>
      </c>
      <c r="D67" s="69">
        <v>20000</v>
      </c>
      <c r="E67" s="35"/>
      <c r="F67" s="35">
        <f t="shared" si="0"/>
        <v>96005.62000000001</v>
      </c>
      <c r="G67" t="s">
        <v>111</v>
      </c>
    </row>
    <row r="68" spans="1:7" x14ac:dyDescent="0.25">
      <c r="A68" s="41">
        <v>40759</v>
      </c>
      <c r="B68" s="68">
        <v>124</v>
      </c>
      <c r="C68" s="64" t="s">
        <v>146</v>
      </c>
      <c r="D68" s="66">
        <v>35</v>
      </c>
      <c r="E68" s="35"/>
      <c r="F68" s="35">
        <f t="shared" si="0"/>
        <v>95970.62000000001</v>
      </c>
      <c r="G68" t="s">
        <v>111</v>
      </c>
    </row>
    <row r="69" spans="1:7" x14ac:dyDescent="0.25">
      <c r="A69" s="41">
        <v>40760</v>
      </c>
      <c r="B69" s="13"/>
      <c r="C69" s="13" t="s">
        <v>112</v>
      </c>
      <c r="D69" s="35"/>
      <c r="E69" s="69">
        <v>1302</v>
      </c>
      <c r="F69" s="35">
        <f t="shared" si="0"/>
        <v>97272.62000000001</v>
      </c>
    </row>
    <row r="70" spans="1:7" x14ac:dyDescent="0.25">
      <c r="A70" s="41">
        <v>40760</v>
      </c>
      <c r="B70" s="13"/>
      <c r="C70" s="13" t="s">
        <v>112</v>
      </c>
      <c r="D70" s="35"/>
      <c r="E70" s="69">
        <v>2000</v>
      </c>
      <c r="F70" s="35">
        <f t="shared" si="0"/>
        <v>99272.62000000001</v>
      </c>
    </row>
    <row r="71" spans="1:7" x14ac:dyDescent="0.25">
      <c r="A71" s="41">
        <v>40763</v>
      </c>
      <c r="B71" s="68">
        <v>125</v>
      </c>
      <c r="C71" s="64" t="s">
        <v>147</v>
      </c>
      <c r="D71" s="66">
        <v>50</v>
      </c>
      <c r="E71" s="35"/>
      <c r="F71" s="35">
        <f t="shared" si="0"/>
        <v>99222.62000000001</v>
      </c>
      <c r="G71" t="s">
        <v>111</v>
      </c>
    </row>
    <row r="72" spans="1:7" x14ac:dyDescent="0.25">
      <c r="A72" s="41">
        <v>40770</v>
      </c>
      <c r="B72" s="13"/>
      <c r="C72" s="13" t="s">
        <v>7</v>
      </c>
      <c r="D72" s="35"/>
      <c r="E72" s="69">
        <v>4.71</v>
      </c>
      <c r="F72" s="35">
        <f t="shared" si="0"/>
        <v>99227.330000000016</v>
      </c>
    </row>
    <row r="73" spans="1:7" x14ac:dyDescent="0.25">
      <c r="A73" s="41">
        <v>40772</v>
      </c>
      <c r="B73" s="13"/>
      <c r="C73" s="13" t="s">
        <v>112</v>
      </c>
      <c r="D73" s="35"/>
      <c r="E73" s="69">
        <v>2205</v>
      </c>
      <c r="F73" s="35">
        <f t="shared" si="0"/>
        <v>101432.33000000002</v>
      </c>
    </row>
    <row r="74" spans="1:7" x14ac:dyDescent="0.25">
      <c r="A74" s="41">
        <v>40773</v>
      </c>
      <c r="B74" s="13">
        <v>126</v>
      </c>
      <c r="C74" s="13" t="s">
        <v>148</v>
      </c>
      <c r="D74" s="35">
        <v>530</v>
      </c>
      <c r="E74" s="35"/>
      <c r="F74" s="35">
        <f t="shared" si="0"/>
        <v>100902.33000000002</v>
      </c>
      <c r="G74" t="s">
        <v>111</v>
      </c>
    </row>
    <row r="75" spans="1:7" x14ac:dyDescent="0.25">
      <c r="A75" s="73">
        <v>40773</v>
      </c>
      <c r="B75" s="13">
        <v>127</v>
      </c>
      <c r="C75" s="13" t="s">
        <v>149</v>
      </c>
      <c r="D75" s="35">
        <v>132.34</v>
      </c>
      <c r="E75" s="35"/>
      <c r="F75" s="35">
        <f t="shared" si="0"/>
        <v>100769.99000000002</v>
      </c>
      <c r="G75" t="s">
        <v>111</v>
      </c>
    </row>
    <row r="76" spans="1:7" x14ac:dyDescent="0.25">
      <c r="A76" s="73">
        <v>40773</v>
      </c>
      <c r="B76" s="13">
        <v>128</v>
      </c>
      <c r="C76" s="13" t="s">
        <v>150</v>
      </c>
      <c r="D76" s="35">
        <v>25.43</v>
      </c>
      <c r="E76" s="35"/>
      <c r="F76" s="35">
        <f t="shared" si="0"/>
        <v>100744.56000000003</v>
      </c>
      <c r="G76" t="s">
        <v>111</v>
      </c>
    </row>
    <row r="77" spans="1:7" x14ac:dyDescent="0.25">
      <c r="A77" s="73">
        <v>40774</v>
      </c>
      <c r="B77" s="13"/>
      <c r="C77" s="13" t="s">
        <v>112</v>
      </c>
      <c r="D77" s="35"/>
      <c r="E77" s="35">
        <v>9265</v>
      </c>
      <c r="F77" s="35">
        <f t="shared" si="0"/>
        <v>110009.56000000003</v>
      </c>
    </row>
    <row r="78" spans="1:7" x14ac:dyDescent="0.25">
      <c r="A78" s="41">
        <v>40777</v>
      </c>
      <c r="B78" s="42">
        <v>129</v>
      </c>
      <c r="C78" s="42" t="s">
        <v>139</v>
      </c>
      <c r="D78" s="35">
        <v>50</v>
      </c>
      <c r="E78" s="35"/>
      <c r="F78" s="35">
        <f t="shared" ref="F78:F119" si="1">F77-D78+E78</f>
        <v>109959.56000000003</v>
      </c>
      <c r="G78" t="s">
        <v>111</v>
      </c>
    </row>
    <row r="79" spans="1:7" x14ac:dyDescent="0.25">
      <c r="A79" s="41">
        <v>40779</v>
      </c>
      <c r="B79" s="42"/>
      <c r="C79" s="42" t="s">
        <v>112</v>
      </c>
      <c r="D79" s="35"/>
      <c r="E79" s="35">
        <v>6365</v>
      </c>
      <c r="F79" s="35">
        <f t="shared" si="1"/>
        <v>116324.56000000003</v>
      </c>
    </row>
    <row r="80" spans="1:7" x14ac:dyDescent="0.25">
      <c r="A80" s="41">
        <v>40779</v>
      </c>
      <c r="B80" s="42">
        <v>130</v>
      </c>
      <c r="C80" s="42" t="s">
        <v>153</v>
      </c>
      <c r="D80" s="35">
        <v>40</v>
      </c>
      <c r="E80" s="35"/>
      <c r="F80" s="35">
        <f t="shared" si="1"/>
        <v>116284.56000000003</v>
      </c>
      <c r="G80" t="s">
        <v>111</v>
      </c>
    </row>
    <row r="81" spans="1:7" s="79" customFormat="1" x14ac:dyDescent="0.25">
      <c r="A81" s="77">
        <v>40791</v>
      </c>
      <c r="B81" s="78">
        <v>131</v>
      </c>
      <c r="C81" s="78" t="s">
        <v>154</v>
      </c>
      <c r="D81" s="77">
        <v>288</v>
      </c>
      <c r="E81" s="77"/>
      <c r="F81" s="35">
        <f t="shared" si="1"/>
        <v>115996.56000000003</v>
      </c>
      <c r="G81" s="79" t="s">
        <v>111</v>
      </c>
    </row>
    <row r="82" spans="1:7" x14ac:dyDescent="0.25">
      <c r="A82" s="41">
        <v>40792</v>
      </c>
      <c r="B82" s="42">
        <v>132</v>
      </c>
      <c r="C82" s="42" t="s">
        <v>161</v>
      </c>
      <c r="D82" s="35">
        <v>35</v>
      </c>
      <c r="E82" s="35"/>
      <c r="F82" s="35">
        <f t="shared" si="1"/>
        <v>115961.56000000003</v>
      </c>
      <c r="G82" t="s">
        <v>111</v>
      </c>
    </row>
    <row r="83" spans="1:7" x14ac:dyDescent="0.25">
      <c r="A83" s="41">
        <v>40792</v>
      </c>
      <c r="B83" s="42">
        <v>133</v>
      </c>
      <c r="C83" s="42" t="s">
        <v>162</v>
      </c>
      <c r="D83" s="35">
        <v>35</v>
      </c>
      <c r="E83" s="35"/>
      <c r="F83" s="35">
        <f t="shared" si="1"/>
        <v>115926.56000000003</v>
      </c>
      <c r="G83" t="s">
        <v>111</v>
      </c>
    </row>
    <row r="84" spans="1:7" x14ac:dyDescent="0.25">
      <c r="A84" s="41">
        <v>40792</v>
      </c>
      <c r="B84" s="42">
        <v>134</v>
      </c>
      <c r="C84" s="42" t="s">
        <v>38</v>
      </c>
      <c r="D84" s="35">
        <v>8000</v>
      </c>
      <c r="E84" s="35"/>
      <c r="F84" s="35">
        <f t="shared" si="1"/>
        <v>107926.56000000003</v>
      </c>
      <c r="G84" t="s">
        <v>111</v>
      </c>
    </row>
    <row r="85" spans="1:7" x14ac:dyDescent="0.25">
      <c r="A85" s="41">
        <v>40792</v>
      </c>
      <c r="B85" s="42">
        <v>135</v>
      </c>
      <c r="C85" s="42" t="s">
        <v>155</v>
      </c>
      <c r="D85" s="35">
        <v>567.62</v>
      </c>
      <c r="E85" s="35"/>
      <c r="F85" s="35">
        <f t="shared" si="1"/>
        <v>107358.94000000003</v>
      </c>
      <c r="G85" t="s">
        <v>111</v>
      </c>
    </row>
    <row r="86" spans="1:7" x14ac:dyDescent="0.25">
      <c r="A86" s="41">
        <v>40792</v>
      </c>
      <c r="B86" s="42">
        <v>136</v>
      </c>
      <c r="C86" s="42" t="s">
        <v>156</v>
      </c>
      <c r="D86" s="35">
        <v>440</v>
      </c>
      <c r="E86" s="35"/>
      <c r="F86" s="35">
        <f t="shared" si="1"/>
        <v>106918.94000000003</v>
      </c>
      <c r="G86" t="s">
        <v>111</v>
      </c>
    </row>
    <row r="87" spans="1:7" x14ac:dyDescent="0.25">
      <c r="A87" s="41">
        <v>40792</v>
      </c>
      <c r="B87" s="42">
        <v>137</v>
      </c>
      <c r="C87" s="42" t="s">
        <v>157</v>
      </c>
      <c r="D87" s="29">
        <v>520</v>
      </c>
      <c r="E87" s="29"/>
      <c r="F87" s="35">
        <f t="shared" si="1"/>
        <v>106398.94000000003</v>
      </c>
      <c r="G87" t="s">
        <v>111</v>
      </c>
    </row>
    <row r="88" spans="1:7" x14ac:dyDescent="0.25">
      <c r="A88" s="41">
        <v>40792</v>
      </c>
      <c r="B88" s="42">
        <v>138</v>
      </c>
      <c r="C88" s="42" t="s">
        <v>158</v>
      </c>
      <c r="D88" s="29">
        <v>200</v>
      </c>
      <c r="E88" s="29"/>
      <c r="F88" s="35">
        <f t="shared" si="1"/>
        <v>106198.94000000003</v>
      </c>
      <c r="G88" t="s">
        <v>111</v>
      </c>
    </row>
    <row r="89" spans="1:7" x14ac:dyDescent="0.25">
      <c r="A89" s="41">
        <v>40792</v>
      </c>
      <c r="B89" s="42">
        <v>139</v>
      </c>
      <c r="C89" s="42" t="s">
        <v>159</v>
      </c>
      <c r="D89" s="35">
        <v>80</v>
      </c>
      <c r="E89" s="35"/>
      <c r="F89" s="35">
        <f t="shared" si="1"/>
        <v>106118.94000000003</v>
      </c>
      <c r="G89" t="s">
        <v>111</v>
      </c>
    </row>
    <row r="90" spans="1:7" x14ac:dyDescent="0.25">
      <c r="A90" s="41">
        <v>40792</v>
      </c>
      <c r="B90" s="42">
        <v>140</v>
      </c>
      <c r="C90" s="42" t="s">
        <v>160</v>
      </c>
      <c r="D90" s="35">
        <v>1248</v>
      </c>
      <c r="E90" s="35"/>
      <c r="F90" s="35">
        <f t="shared" si="1"/>
        <v>104870.94000000003</v>
      </c>
      <c r="G90" t="s">
        <v>111</v>
      </c>
    </row>
    <row r="91" spans="1:7" x14ac:dyDescent="0.25">
      <c r="A91" s="41">
        <v>40795</v>
      </c>
      <c r="B91" s="42"/>
      <c r="C91" s="42" t="s">
        <v>112</v>
      </c>
      <c r="D91" s="35"/>
      <c r="E91" s="35">
        <v>1250</v>
      </c>
      <c r="F91" s="35">
        <f t="shared" si="1"/>
        <v>106120.94000000003</v>
      </c>
    </row>
    <row r="92" spans="1:7" x14ac:dyDescent="0.25">
      <c r="A92" s="41">
        <v>40795</v>
      </c>
      <c r="B92" s="42"/>
      <c r="C92" s="42" t="s">
        <v>112</v>
      </c>
      <c r="D92" s="35"/>
      <c r="E92" s="35">
        <v>1250</v>
      </c>
      <c r="F92" s="35">
        <f t="shared" si="1"/>
        <v>107370.94000000003</v>
      </c>
    </row>
    <row r="93" spans="1:7" x14ac:dyDescent="0.25">
      <c r="A93" s="41">
        <v>40801</v>
      </c>
      <c r="B93" s="42"/>
      <c r="C93" s="42" t="s">
        <v>7</v>
      </c>
      <c r="D93" s="35"/>
      <c r="E93" s="35">
        <v>4.87</v>
      </c>
      <c r="F93" s="35">
        <f t="shared" si="1"/>
        <v>107375.81000000003</v>
      </c>
    </row>
    <row r="94" spans="1:7" x14ac:dyDescent="0.25">
      <c r="A94" s="41">
        <v>40802</v>
      </c>
      <c r="B94" s="42"/>
      <c r="C94" s="42" t="s">
        <v>112</v>
      </c>
      <c r="D94" s="35"/>
      <c r="E94" s="35">
        <v>1971</v>
      </c>
      <c r="F94" s="35">
        <f t="shared" si="1"/>
        <v>109346.81000000003</v>
      </c>
    </row>
    <row r="95" spans="1:7" x14ac:dyDescent="0.25">
      <c r="A95" s="41">
        <v>40807</v>
      </c>
      <c r="B95" s="42">
        <v>141</v>
      </c>
      <c r="C95" s="42" t="s">
        <v>165</v>
      </c>
      <c r="D95" s="35">
        <v>880</v>
      </c>
      <c r="E95" s="35"/>
      <c r="F95" s="35">
        <f t="shared" si="1"/>
        <v>108466.81000000003</v>
      </c>
      <c r="G95" t="s">
        <v>111</v>
      </c>
    </row>
    <row r="96" spans="1:7" x14ac:dyDescent="0.25">
      <c r="A96" s="41">
        <v>40807</v>
      </c>
      <c r="B96" s="42">
        <v>142</v>
      </c>
      <c r="C96" s="42" t="s">
        <v>154</v>
      </c>
      <c r="D96" s="62">
        <v>288</v>
      </c>
      <c r="E96" s="35"/>
      <c r="F96" s="35">
        <f t="shared" si="1"/>
        <v>108178.81000000003</v>
      </c>
      <c r="G96" t="s">
        <v>111</v>
      </c>
    </row>
    <row r="97" spans="1:7" x14ac:dyDescent="0.25">
      <c r="A97" s="41">
        <v>40815</v>
      </c>
      <c r="B97" s="42">
        <v>143</v>
      </c>
      <c r="C97" s="42" t="s">
        <v>166</v>
      </c>
      <c r="D97" s="62">
        <v>2235.25</v>
      </c>
      <c r="E97" s="35"/>
      <c r="F97" s="35">
        <f t="shared" si="1"/>
        <v>105943.56000000003</v>
      </c>
      <c r="G97" t="s">
        <v>111</v>
      </c>
    </row>
    <row r="98" spans="1:7" x14ac:dyDescent="0.25">
      <c r="A98" s="41">
        <v>40815</v>
      </c>
      <c r="B98" s="42">
        <v>144</v>
      </c>
      <c r="C98" s="42" t="s">
        <v>160</v>
      </c>
      <c r="D98" s="62">
        <v>24</v>
      </c>
      <c r="E98" s="35"/>
      <c r="F98" s="35">
        <f t="shared" si="1"/>
        <v>105919.56000000003</v>
      </c>
      <c r="G98" s="1" t="s">
        <v>111</v>
      </c>
    </row>
    <row r="99" spans="1:7" x14ac:dyDescent="0.25">
      <c r="A99" s="41">
        <v>40815</v>
      </c>
      <c r="B99" s="42">
        <v>145</v>
      </c>
      <c r="C99" s="42" t="s">
        <v>166</v>
      </c>
      <c r="D99" s="62">
        <v>1224.0999999999999</v>
      </c>
      <c r="E99" s="35"/>
      <c r="F99" s="35">
        <f t="shared" si="1"/>
        <v>104695.46000000002</v>
      </c>
      <c r="G99" t="s">
        <v>111</v>
      </c>
    </row>
    <row r="100" spans="1:7" x14ac:dyDescent="0.25">
      <c r="A100" s="41">
        <v>40816</v>
      </c>
      <c r="B100" s="42"/>
      <c r="C100" s="42" t="s">
        <v>112</v>
      </c>
      <c r="D100" s="62"/>
      <c r="E100" s="35">
        <v>168</v>
      </c>
      <c r="F100" s="35">
        <f t="shared" si="1"/>
        <v>104863.46000000002</v>
      </c>
    </row>
    <row r="101" spans="1:7" x14ac:dyDescent="0.25">
      <c r="A101" s="41">
        <v>40821</v>
      </c>
      <c r="B101" s="42">
        <v>146</v>
      </c>
      <c r="C101" s="42" t="s">
        <v>154</v>
      </c>
      <c r="D101" s="35">
        <v>360</v>
      </c>
      <c r="E101" s="35"/>
      <c r="F101" s="35">
        <f t="shared" si="1"/>
        <v>104503.46000000002</v>
      </c>
      <c r="G101" t="s">
        <v>111</v>
      </c>
    </row>
    <row r="102" spans="1:7" x14ac:dyDescent="0.25">
      <c r="A102" s="41">
        <v>40821</v>
      </c>
      <c r="B102" s="42">
        <v>147</v>
      </c>
      <c r="C102" s="42" t="s">
        <v>168</v>
      </c>
      <c r="D102" s="62">
        <v>12.97</v>
      </c>
      <c r="E102" s="35"/>
      <c r="F102" s="35">
        <f t="shared" si="1"/>
        <v>104490.49000000002</v>
      </c>
    </row>
    <row r="103" spans="1:7" x14ac:dyDescent="0.25">
      <c r="A103" s="41">
        <v>40831</v>
      </c>
      <c r="B103" s="42"/>
      <c r="C103" s="42" t="s">
        <v>7</v>
      </c>
      <c r="D103" s="62"/>
      <c r="E103" s="35">
        <v>4.58</v>
      </c>
      <c r="F103" s="35">
        <f t="shared" si="1"/>
        <v>104495.07000000002</v>
      </c>
    </row>
    <row r="104" spans="1:7" x14ac:dyDescent="0.25">
      <c r="A104" s="41">
        <v>40840</v>
      </c>
      <c r="B104" s="42">
        <v>148</v>
      </c>
      <c r="C104" s="42" t="s">
        <v>166</v>
      </c>
      <c r="D104" s="62">
        <v>28.85</v>
      </c>
      <c r="E104" s="35"/>
      <c r="F104" s="35">
        <f t="shared" si="1"/>
        <v>104466.22000000002</v>
      </c>
      <c r="G104" t="s">
        <v>111</v>
      </c>
    </row>
    <row r="105" spans="1:7" x14ac:dyDescent="0.25">
      <c r="A105" s="41">
        <v>40840</v>
      </c>
      <c r="B105" s="42">
        <v>149</v>
      </c>
      <c r="C105" s="42" t="s">
        <v>169</v>
      </c>
      <c r="D105" s="62">
        <v>165.9</v>
      </c>
      <c r="E105" s="35"/>
      <c r="F105" s="35">
        <f t="shared" si="1"/>
        <v>104300.32000000002</v>
      </c>
      <c r="G105" t="s">
        <v>111</v>
      </c>
    </row>
    <row r="106" spans="1:7" x14ac:dyDescent="0.25">
      <c r="A106" s="41">
        <v>40858</v>
      </c>
      <c r="B106" s="42">
        <v>150</v>
      </c>
      <c r="C106" s="42" t="s">
        <v>170</v>
      </c>
      <c r="D106" s="62">
        <v>530</v>
      </c>
      <c r="E106" s="35"/>
      <c r="F106" s="35">
        <f t="shared" si="1"/>
        <v>103770.32000000002</v>
      </c>
      <c r="G106" t="s">
        <v>111</v>
      </c>
    </row>
    <row r="107" spans="1:7" x14ac:dyDescent="0.25">
      <c r="A107" s="41">
        <v>40858</v>
      </c>
      <c r="B107" s="42">
        <v>151</v>
      </c>
      <c r="C107" s="42" t="s">
        <v>27</v>
      </c>
      <c r="D107" s="62">
        <v>84585</v>
      </c>
      <c r="E107" s="35"/>
      <c r="F107" s="35">
        <f t="shared" si="1"/>
        <v>19185.320000000022</v>
      </c>
      <c r="G107" t="s">
        <v>111</v>
      </c>
    </row>
    <row r="108" spans="1:7" x14ac:dyDescent="0.25">
      <c r="A108" s="41">
        <v>40862</v>
      </c>
      <c r="B108" s="13"/>
      <c r="C108" s="42" t="s">
        <v>7</v>
      </c>
      <c r="D108" s="35"/>
      <c r="E108" s="35">
        <v>4.57</v>
      </c>
      <c r="F108" s="35">
        <f t="shared" si="1"/>
        <v>19189.890000000021</v>
      </c>
    </row>
    <row r="109" spans="1:7" x14ac:dyDescent="0.25">
      <c r="A109" s="41">
        <v>40865</v>
      </c>
      <c r="B109" s="13"/>
      <c r="C109" s="42" t="s">
        <v>112</v>
      </c>
      <c r="D109" s="35"/>
      <c r="E109" s="35">
        <v>445</v>
      </c>
      <c r="F109" s="35">
        <f t="shared" si="1"/>
        <v>19634.890000000021</v>
      </c>
    </row>
    <row r="110" spans="1:7" x14ac:dyDescent="0.25">
      <c r="A110" s="41">
        <v>40892</v>
      </c>
      <c r="B110" s="13"/>
      <c r="C110" s="42" t="s">
        <v>7</v>
      </c>
      <c r="D110" s="35"/>
      <c r="E110" s="35">
        <v>1.06</v>
      </c>
      <c r="F110" s="35">
        <f t="shared" si="1"/>
        <v>19635.950000000023</v>
      </c>
    </row>
    <row r="111" spans="1:7" s="25" customFormat="1" x14ac:dyDescent="0.25">
      <c r="A111" s="85">
        <v>40892</v>
      </c>
      <c r="B111" s="15">
        <v>152</v>
      </c>
      <c r="C111" s="28" t="s">
        <v>173</v>
      </c>
      <c r="D111" s="17">
        <v>950</v>
      </c>
      <c r="E111" s="17"/>
      <c r="F111" s="17">
        <f t="shared" si="1"/>
        <v>18685.950000000023</v>
      </c>
      <c r="G111" s="25" t="s">
        <v>111</v>
      </c>
    </row>
    <row r="112" spans="1:7" s="2" customFormat="1" x14ac:dyDescent="0.25">
      <c r="A112" s="81">
        <v>40909</v>
      </c>
      <c r="B112" s="33">
        <v>154</v>
      </c>
      <c r="C112" s="82" t="s">
        <v>175</v>
      </c>
      <c r="D112" s="83">
        <v>10467</v>
      </c>
      <c r="E112" s="83"/>
      <c r="F112" s="83">
        <f t="shared" si="1"/>
        <v>8218.9500000000226</v>
      </c>
      <c r="G112" s="2" t="s">
        <v>111</v>
      </c>
    </row>
    <row r="113" spans="1:7" s="2" customFormat="1" x14ac:dyDescent="0.25">
      <c r="A113" s="86"/>
      <c r="C113" s="84"/>
      <c r="D113" s="34"/>
      <c r="E113" s="34"/>
      <c r="F113" s="83">
        <f t="shared" si="1"/>
        <v>8218.9500000000226</v>
      </c>
    </row>
    <row r="114" spans="1:7" x14ac:dyDescent="0.25">
      <c r="A114" s="5">
        <v>40909</v>
      </c>
      <c r="B114">
        <v>153</v>
      </c>
      <c r="C114" s="80" t="s">
        <v>174</v>
      </c>
      <c r="D114" s="1">
        <v>1100</v>
      </c>
      <c r="F114" s="83">
        <f t="shared" si="1"/>
        <v>7118.9500000000226</v>
      </c>
      <c r="G114" t="s">
        <v>111</v>
      </c>
    </row>
    <row r="115" spans="1:7" x14ac:dyDescent="0.25">
      <c r="C115" s="84" t="s">
        <v>252</v>
      </c>
      <c r="F115" s="83">
        <f t="shared" si="1"/>
        <v>7118.9500000000226</v>
      </c>
    </row>
    <row r="116" spans="1:7" x14ac:dyDescent="0.25">
      <c r="C116" s="80" t="s">
        <v>253</v>
      </c>
      <c r="D116" s="1"/>
      <c r="E116" s="1">
        <v>0.1</v>
      </c>
      <c r="F116" s="83">
        <f t="shared" si="1"/>
        <v>7119.0500000000229</v>
      </c>
    </row>
    <row r="117" spans="1:7" x14ac:dyDescent="0.25">
      <c r="C117" s="80" t="s">
        <v>254</v>
      </c>
      <c r="D117" s="1"/>
      <c r="E117" s="1">
        <v>20</v>
      </c>
      <c r="F117" s="83">
        <f t="shared" si="1"/>
        <v>7139.0500000000229</v>
      </c>
    </row>
    <row r="118" spans="1:7" x14ac:dyDescent="0.25">
      <c r="C118" s="80" t="s">
        <v>255</v>
      </c>
      <c r="D118" s="1">
        <v>0.11</v>
      </c>
      <c r="F118" s="83">
        <f t="shared" si="1"/>
        <v>7138.9400000000232</v>
      </c>
    </row>
    <row r="119" spans="1:7" x14ac:dyDescent="0.25">
      <c r="C119" s="80" t="s">
        <v>256</v>
      </c>
      <c r="D119" s="1"/>
      <c r="E119" s="1">
        <v>1821</v>
      </c>
      <c r="F119" s="83">
        <f t="shared" si="1"/>
        <v>8959.9400000000242</v>
      </c>
    </row>
    <row r="120" spans="1:7" x14ac:dyDescent="0.25">
      <c r="C120" s="80" t="s">
        <v>257</v>
      </c>
      <c r="D120" s="1"/>
    </row>
    <row r="121" spans="1:7" x14ac:dyDescent="0.25">
      <c r="D121" s="1"/>
    </row>
    <row r="122" spans="1:7" x14ac:dyDescent="0.25">
      <c r="D122" s="1"/>
    </row>
    <row r="123" spans="1:7" x14ac:dyDescent="0.25">
      <c r="D123" s="1"/>
    </row>
    <row r="124" spans="1:7" x14ac:dyDescent="0.25">
      <c r="D124" s="1"/>
    </row>
    <row r="125" spans="1:7" x14ac:dyDescent="0.25">
      <c r="D125" s="1"/>
    </row>
  </sheetData>
  <sortState ref="B10:E92">
    <sortCondition ref="B10:B92"/>
  </sortState>
  <pageMargins left="0.7" right="0.7" top="0.75" bottom="0.75" header="0.3" footer="0.3"/>
  <pageSetup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opLeftCell="A25" workbookViewId="0">
      <selection activeCell="D19" sqref="D19"/>
    </sheetView>
  </sheetViews>
  <sheetFormatPr defaultRowHeight="15" x14ac:dyDescent="0.25"/>
  <cols>
    <col min="1" max="1" width="32" bestFit="1" customWidth="1"/>
    <col min="2" max="2" width="16.85546875" style="93" customWidth="1"/>
    <col min="3" max="3" width="16.7109375" customWidth="1"/>
    <col min="4" max="8" width="11.140625" bestFit="1" customWidth="1"/>
  </cols>
  <sheetData>
    <row r="1" spans="1:8" ht="15.75" x14ac:dyDescent="0.25">
      <c r="A1" s="18" t="s">
        <v>91</v>
      </c>
      <c r="B1" s="91"/>
      <c r="C1" s="18"/>
      <c r="D1" s="37"/>
      <c r="E1" s="10"/>
    </row>
    <row r="2" spans="1:8" x14ac:dyDescent="0.25">
      <c r="A2" s="5" t="s">
        <v>243</v>
      </c>
      <c r="D2" s="10"/>
      <c r="E2" s="10"/>
    </row>
    <row r="3" spans="1:8" x14ac:dyDescent="0.25">
      <c r="D3" s="10"/>
      <c r="E3" s="10"/>
    </row>
    <row r="4" spans="1:8" x14ac:dyDescent="0.25">
      <c r="A4" s="8" t="s">
        <v>78</v>
      </c>
      <c r="B4" s="94" t="s">
        <v>105</v>
      </c>
      <c r="C4" s="87">
        <v>2012</v>
      </c>
      <c r="D4" s="9">
        <v>2011</v>
      </c>
      <c r="E4" s="9">
        <v>2010</v>
      </c>
      <c r="F4" s="9">
        <v>2009</v>
      </c>
      <c r="G4" s="9">
        <v>2008</v>
      </c>
      <c r="H4" s="9">
        <v>2007</v>
      </c>
    </row>
    <row r="5" spans="1:8" x14ac:dyDescent="0.25">
      <c r="A5" s="14" t="s">
        <v>177</v>
      </c>
      <c r="B5" s="92"/>
      <c r="C5" s="20">
        <v>171864.35</v>
      </c>
      <c r="D5" s="20">
        <v>171713</v>
      </c>
      <c r="E5" s="20">
        <v>179567</v>
      </c>
      <c r="F5" s="20">
        <v>180552</v>
      </c>
      <c r="G5" s="20">
        <v>166686</v>
      </c>
      <c r="H5" s="55">
        <v>170268</v>
      </c>
    </row>
    <row r="6" spans="1:8" x14ac:dyDescent="0.25">
      <c r="A6" s="14" t="s">
        <v>79</v>
      </c>
      <c r="B6" s="92"/>
      <c r="C6" s="99"/>
      <c r="D6" s="38"/>
      <c r="E6" s="20">
        <v>993</v>
      </c>
      <c r="F6" s="20">
        <v>1172.56</v>
      </c>
      <c r="G6" s="20">
        <v>2435</v>
      </c>
      <c r="H6" s="55">
        <v>1606</v>
      </c>
    </row>
    <row r="7" spans="1:8" x14ac:dyDescent="0.25">
      <c r="A7" s="14" t="s">
        <v>7</v>
      </c>
      <c r="B7" s="92"/>
      <c r="C7" s="99"/>
      <c r="D7" s="20"/>
      <c r="E7" s="20">
        <v>227.56</v>
      </c>
      <c r="F7" s="20">
        <v>384.03</v>
      </c>
      <c r="G7" s="20">
        <v>439.8</v>
      </c>
      <c r="H7" s="55">
        <v>412.49</v>
      </c>
    </row>
    <row r="8" spans="1:8" x14ac:dyDescent="0.25">
      <c r="A8" s="14" t="s">
        <v>80</v>
      </c>
      <c r="B8" s="92"/>
      <c r="C8" s="99"/>
      <c r="D8" s="38"/>
      <c r="E8" s="20"/>
      <c r="F8" s="20">
        <v>5</v>
      </c>
      <c r="G8" s="20"/>
      <c r="H8" s="55">
        <v>621</v>
      </c>
    </row>
    <row r="9" spans="1:8" x14ac:dyDescent="0.25">
      <c r="A9" s="47" t="s">
        <v>152</v>
      </c>
      <c r="B9" s="95"/>
      <c r="C9" s="1">
        <v>44048.86</v>
      </c>
      <c r="D9" s="1">
        <v>44027.839999999997</v>
      </c>
      <c r="E9" s="74"/>
      <c r="F9" s="74"/>
      <c r="G9" s="74"/>
      <c r="H9" s="75"/>
    </row>
    <row r="10" spans="1:8" x14ac:dyDescent="0.25">
      <c r="A10" s="47"/>
      <c r="B10" s="95"/>
      <c r="C10" s="100"/>
      <c r="D10" s="48"/>
      <c r="E10" s="49"/>
      <c r="F10" s="49"/>
      <c r="G10" s="49"/>
      <c r="H10" s="56"/>
    </row>
    <row r="11" spans="1:8" ht="15.75" thickBot="1" x14ac:dyDescent="0.3">
      <c r="A11" s="52" t="s">
        <v>9</v>
      </c>
      <c r="B11" s="96"/>
      <c r="C11" s="53">
        <f>C9+C5</f>
        <v>215913.21000000002</v>
      </c>
      <c r="D11" s="53">
        <v>215740.84</v>
      </c>
      <c r="E11" s="53">
        <v>180662</v>
      </c>
      <c r="F11" s="53">
        <v>182113.59</v>
      </c>
      <c r="G11" s="53">
        <v>169560.8</v>
      </c>
      <c r="H11" s="57">
        <v>172907.49</v>
      </c>
    </row>
    <row r="12" spans="1:8" ht="15.75" thickTop="1" x14ac:dyDescent="0.25">
      <c r="A12" s="26"/>
      <c r="B12" s="97"/>
      <c r="C12" s="27"/>
      <c r="D12" s="50"/>
      <c r="E12" s="51"/>
      <c r="F12" s="51"/>
      <c r="G12" s="51"/>
      <c r="H12" s="58"/>
    </row>
    <row r="13" spans="1:8" x14ac:dyDescent="0.25">
      <c r="A13" s="21" t="s">
        <v>81</v>
      </c>
      <c r="B13" s="98"/>
      <c r="C13" s="101"/>
      <c r="D13" s="39"/>
      <c r="E13" s="20"/>
      <c r="F13" s="20"/>
      <c r="G13" s="20"/>
      <c r="H13" s="55"/>
    </row>
    <row r="14" spans="1:8" x14ac:dyDescent="0.25">
      <c r="A14" s="14" t="s">
        <v>11</v>
      </c>
      <c r="B14" s="92"/>
      <c r="C14" s="99">
        <v>50000</v>
      </c>
      <c r="D14" s="20">
        <v>58750</v>
      </c>
      <c r="E14" s="20">
        <v>56000</v>
      </c>
      <c r="F14" s="20">
        <v>65000</v>
      </c>
      <c r="G14" s="20">
        <v>67000</v>
      </c>
      <c r="H14" s="55">
        <v>57000</v>
      </c>
    </row>
    <row r="15" spans="1:8" x14ac:dyDescent="0.25">
      <c r="A15" s="14" t="s">
        <v>12</v>
      </c>
      <c r="B15" s="92"/>
      <c r="C15" s="99">
        <v>546</v>
      </c>
      <c r="D15" s="20">
        <v>438.9</v>
      </c>
      <c r="E15" s="20">
        <v>717.24</v>
      </c>
      <c r="F15" s="20">
        <v>1272.96</v>
      </c>
      <c r="G15" s="20">
        <v>759.2</v>
      </c>
      <c r="H15" s="55">
        <v>1546.29</v>
      </c>
    </row>
    <row r="16" spans="1:8" x14ac:dyDescent="0.25">
      <c r="A16" s="14" t="s">
        <v>82</v>
      </c>
      <c r="B16" s="92"/>
      <c r="C16" s="99">
        <v>82415</v>
      </c>
      <c r="D16" s="20">
        <v>84873.36</v>
      </c>
      <c r="E16" s="20">
        <v>87830</v>
      </c>
      <c r="F16" s="20">
        <v>83579</v>
      </c>
      <c r="G16" s="20">
        <v>74202</v>
      </c>
      <c r="H16" s="55">
        <v>75541</v>
      </c>
    </row>
    <row r="17" spans="1:8" x14ac:dyDescent="0.25">
      <c r="A17" s="14" t="s">
        <v>83</v>
      </c>
      <c r="B17" s="92"/>
      <c r="C17" s="99">
        <f>SUM(C18:C24)</f>
        <v>10718.84</v>
      </c>
      <c r="D17" s="20">
        <v>10570</v>
      </c>
      <c r="E17" s="20">
        <v>13200.92</v>
      </c>
      <c r="F17" s="38"/>
      <c r="G17" s="38"/>
      <c r="H17" s="60"/>
    </row>
    <row r="18" spans="1:8" x14ac:dyDescent="0.25">
      <c r="A18" s="14"/>
      <c r="B18" s="92" t="s">
        <v>188</v>
      </c>
      <c r="C18" s="102">
        <v>202.9</v>
      </c>
      <c r="D18" s="20"/>
      <c r="E18" s="20"/>
      <c r="F18" s="38"/>
      <c r="G18" s="38"/>
      <c r="H18" s="60"/>
    </row>
    <row r="19" spans="1:8" x14ac:dyDescent="0.25">
      <c r="A19" s="14"/>
      <c r="B19" s="92" t="s">
        <v>195</v>
      </c>
      <c r="C19" s="102">
        <v>202.94</v>
      </c>
      <c r="D19" s="20"/>
      <c r="E19" s="20"/>
      <c r="F19" s="38"/>
      <c r="G19" s="38"/>
      <c r="H19" s="60"/>
    </row>
    <row r="20" spans="1:8" x14ac:dyDescent="0.25">
      <c r="A20" s="14"/>
      <c r="B20" s="92" t="s">
        <v>194</v>
      </c>
      <c r="C20" s="102">
        <v>250</v>
      </c>
      <c r="D20" s="20"/>
      <c r="E20" s="20"/>
      <c r="F20" s="38"/>
      <c r="G20" s="38"/>
      <c r="H20" s="60"/>
    </row>
    <row r="21" spans="1:8" x14ac:dyDescent="0.25">
      <c r="A21" s="14"/>
      <c r="B21" s="92" t="s">
        <v>212</v>
      </c>
      <c r="C21" s="102">
        <v>7848</v>
      </c>
      <c r="D21" s="20"/>
      <c r="E21" s="20"/>
      <c r="F21" s="38"/>
      <c r="G21" s="38"/>
      <c r="H21" s="60"/>
    </row>
    <row r="22" spans="1:8" x14ac:dyDescent="0.25">
      <c r="A22" s="14"/>
      <c r="B22" s="92" t="s">
        <v>213</v>
      </c>
      <c r="C22" s="102">
        <v>300</v>
      </c>
      <c r="D22" s="20"/>
      <c r="E22" s="20"/>
      <c r="F22" s="38"/>
      <c r="G22" s="38"/>
      <c r="H22" s="60"/>
    </row>
    <row r="23" spans="1:8" x14ac:dyDescent="0.25">
      <c r="A23" s="14"/>
      <c r="B23" s="111" t="s">
        <v>216</v>
      </c>
      <c r="C23" s="102">
        <v>1345</v>
      </c>
      <c r="D23" s="20"/>
      <c r="E23" s="20"/>
      <c r="F23" s="38"/>
      <c r="G23" s="38"/>
      <c r="H23" s="60"/>
    </row>
    <row r="24" spans="1:8" x14ac:dyDescent="0.25">
      <c r="A24" s="14"/>
      <c r="B24" s="111" t="s">
        <v>14</v>
      </c>
      <c r="C24" s="102">
        <v>570</v>
      </c>
      <c r="D24" s="20"/>
      <c r="E24" s="20"/>
      <c r="F24" s="38"/>
      <c r="G24" s="38"/>
      <c r="H24" s="60"/>
    </row>
    <row r="25" spans="1:8" x14ac:dyDescent="0.25">
      <c r="A25" s="14" t="s">
        <v>84</v>
      </c>
      <c r="B25" s="92"/>
      <c r="C25" s="99"/>
      <c r="D25" s="38"/>
      <c r="E25" s="20">
        <v>127</v>
      </c>
      <c r="F25" s="20">
        <v>95</v>
      </c>
      <c r="G25" s="20">
        <v>186</v>
      </c>
      <c r="H25" s="55">
        <v>62</v>
      </c>
    </row>
    <row r="26" spans="1:8" x14ac:dyDescent="0.25">
      <c r="A26" s="14" t="s">
        <v>13</v>
      </c>
      <c r="B26" s="92"/>
      <c r="C26" s="99">
        <v>8516</v>
      </c>
      <c r="D26" s="20">
        <v>7160</v>
      </c>
      <c r="E26" s="20">
        <v>7908</v>
      </c>
      <c r="F26" s="20">
        <v>10618.4</v>
      </c>
      <c r="G26" s="20">
        <v>9743.6</v>
      </c>
      <c r="H26" s="55">
        <v>10811</v>
      </c>
    </row>
    <row r="27" spans="1:8" x14ac:dyDescent="0.25">
      <c r="A27" s="14" t="s">
        <v>167</v>
      </c>
      <c r="B27" s="92"/>
      <c r="C27" s="99">
        <v>3518.1</v>
      </c>
      <c r="D27" s="20">
        <v>4892.2</v>
      </c>
      <c r="E27" s="20">
        <v>1232</v>
      </c>
      <c r="F27" s="20">
        <v>4694.7</v>
      </c>
      <c r="G27" s="20">
        <v>6932.75</v>
      </c>
      <c r="H27" s="55">
        <v>7101.41</v>
      </c>
    </row>
    <row r="28" spans="1:8" x14ac:dyDescent="0.25">
      <c r="A28" s="14" t="s">
        <v>15</v>
      </c>
      <c r="B28" s="92"/>
      <c r="C28" s="99">
        <v>14287.5</v>
      </c>
      <c r="D28" s="20">
        <v>10467</v>
      </c>
      <c r="E28" s="20">
        <v>22675</v>
      </c>
      <c r="F28" s="20">
        <v>0</v>
      </c>
      <c r="G28" s="20">
        <v>19003.080000000002</v>
      </c>
      <c r="H28" s="55">
        <v>0</v>
      </c>
    </row>
    <row r="29" spans="1:8" x14ac:dyDescent="0.25">
      <c r="A29" s="14" t="s">
        <v>16</v>
      </c>
      <c r="B29" s="92"/>
      <c r="C29" s="99">
        <v>1066</v>
      </c>
      <c r="D29" s="20">
        <v>1066</v>
      </c>
      <c r="E29" s="20">
        <v>2166</v>
      </c>
      <c r="F29" s="20">
        <v>2066</v>
      </c>
      <c r="G29" s="20">
        <v>2066</v>
      </c>
      <c r="H29" s="55">
        <v>2066</v>
      </c>
    </row>
    <row r="30" spans="1:8" x14ac:dyDescent="0.25">
      <c r="A30" s="14" t="s">
        <v>87</v>
      </c>
      <c r="B30" s="92"/>
      <c r="C30" s="99">
        <v>510</v>
      </c>
      <c r="D30" s="20">
        <v>320</v>
      </c>
      <c r="E30" s="20">
        <v>720</v>
      </c>
      <c r="F30" s="20">
        <v>2720.86</v>
      </c>
      <c r="G30" s="20">
        <v>1090.51</v>
      </c>
      <c r="H30" s="55">
        <v>1597.19</v>
      </c>
    </row>
    <row r="31" spans="1:8" x14ac:dyDescent="0.25">
      <c r="A31" s="14" t="s">
        <v>86</v>
      </c>
      <c r="B31" s="92"/>
      <c r="C31" s="99"/>
      <c r="D31" s="20">
        <v>950</v>
      </c>
      <c r="E31" s="20">
        <v>876</v>
      </c>
      <c r="F31" s="20">
        <v>790</v>
      </c>
      <c r="G31" s="20">
        <v>690</v>
      </c>
      <c r="H31" s="55">
        <v>666.95</v>
      </c>
    </row>
    <row r="32" spans="1:8" x14ac:dyDescent="0.25">
      <c r="A32" s="14" t="s">
        <v>85</v>
      </c>
      <c r="B32" s="92"/>
      <c r="C32" s="99">
        <v>2380</v>
      </c>
      <c r="D32" s="20">
        <v>1555</v>
      </c>
      <c r="E32" s="20">
        <v>4729</v>
      </c>
      <c r="F32" s="20"/>
      <c r="G32" s="20"/>
      <c r="H32" s="55"/>
    </row>
    <row r="33" spans="1:8" x14ac:dyDescent="0.25">
      <c r="A33" s="14" t="s">
        <v>49</v>
      </c>
      <c r="B33" s="92"/>
      <c r="C33" s="99"/>
      <c r="D33" s="20"/>
      <c r="E33" s="20">
        <v>7500</v>
      </c>
      <c r="F33" s="20"/>
      <c r="G33" s="20"/>
      <c r="H33" s="55"/>
    </row>
    <row r="34" spans="1:8" x14ac:dyDescent="0.25">
      <c r="A34" s="14" t="s">
        <v>108</v>
      </c>
      <c r="B34" s="92"/>
      <c r="C34" s="99">
        <f>SUM(C35:C43)</f>
        <v>1272.3</v>
      </c>
      <c r="D34" s="20">
        <v>426.45</v>
      </c>
      <c r="E34" s="20">
        <v>85.21</v>
      </c>
      <c r="F34" s="20"/>
      <c r="G34" s="20"/>
      <c r="H34" s="55"/>
    </row>
    <row r="35" spans="1:8" x14ac:dyDescent="0.25">
      <c r="A35" s="14"/>
      <c r="B35" s="92" t="s">
        <v>189</v>
      </c>
      <c r="C35" s="104">
        <v>75</v>
      </c>
      <c r="D35" s="20"/>
      <c r="E35" s="20"/>
      <c r="F35" s="20"/>
      <c r="G35" s="20"/>
      <c r="H35" s="55"/>
    </row>
    <row r="36" spans="1:8" x14ac:dyDescent="0.25">
      <c r="A36" s="14"/>
      <c r="B36" s="92" t="s">
        <v>190</v>
      </c>
      <c r="C36" s="104">
        <v>59.33</v>
      </c>
      <c r="D36" s="20"/>
      <c r="E36" s="20"/>
      <c r="F36" s="20"/>
      <c r="G36" s="20"/>
      <c r="H36" s="55"/>
    </row>
    <row r="37" spans="1:8" x14ac:dyDescent="0.25">
      <c r="A37" s="14"/>
      <c r="B37" s="92" t="s">
        <v>191</v>
      </c>
      <c r="C37" s="104">
        <v>34.97</v>
      </c>
      <c r="D37" s="20"/>
      <c r="E37" s="20"/>
      <c r="F37" s="20"/>
      <c r="G37" s="20"/>
      <c r="H37" s="55"/>
    </row>
    <row r="38" spans="1:8" x14ac:dyDescent="0.25">
      <c r="A38" s="14"/>
      <c r="B38" s="92" t="s">
        <v>202</v>
      </c>
      <c r="C38" s="104">
        <v>8.1</v>
      </c>
      <c r="D38" s="20"/>
      <c r="E38" s="20"/>
      <c r="F38" s="20"/>
      <c r="G38" s="20"/>
      <c r="H38" s="55"/>
    </row>
    <row r="39" spans="1:8" x14ac:dyDescent="0.25">
      <c r="A39" s="14"/>
      <c r="B39" s="92" t="s">
        <v>214</v>
      </c>
      <c r="C39" s="104">
        <v>24</v>
      </c>
      <c r="D39" s="20"/>
      <c r="E39" s="20"/>
      <c r="F39" s="20"/>
      <c r="G39" s="20"/>
      <c r="H39" s="55"/>
    </row>
    <row r="40" spans="1:8" x14ac:dyDescent="0.25">
      <c r="A40" s="14"/>
      <c r="B40" s="92" t="s">
        <v>231</v>
      </c>
      <c r="C40" s="104">
        <v>15.9</v>
      </c>
      <c r="D40" s="20"/>
      <c r="E40" s="20"/>
      <c r="F40" s="20"/>
      <c r="G40" s="20"/>
      <c r="H40" s="55"/>
    </row>
    <row r="41" spans="1:8" x14ac:dyDescent="0.25">
      <c r="A41" s="14"/>
      <c r="B41" s="92" t="s">
        <v>232</v>
      </c>
      <c r="C41" s="104">
        <v>35</v>
      </c>
      <c r="D41" s="20"/>
      <c r="E41" s="20"/>
      <c r="F41" s="20"/>
      <c r="G41" s="20"/>
      <c r="H41" s="55"/>
    </row>
    <row r="42" spans="1:8" x14ac:dyDescent="0.25">
      <c r="A42" s="14"/>
      <c r="B42" s="92" t="s">
        <v>241</v>
      </c>
      <c r="C42" s="104">
        <v>1000</v>
      </c>
      <c r="D42" s="20"/>
      <c r="E42" s="20"/>
      <c r="F42" s="20"/>
      <c r="G42" s="20"/>
      <c r="H42" s="55"/>
    </row>
    <row r="43" spans="1:8" x14ac:dyDescent="0.25">
      <c r="A43" s="14"/>
      <c r="B43" s="92" t="s">
        <v>237</v>
      </c>
      <c r="C43" s="104">
        <v>20</v>
      </c>
      <c r="D43" s="20"/>
      <c r="E43" s="20"/>
      <c r="F43" s="20"/>
      <c r="G43" s="20"/>
      <c r="H43" s="55"/>
    </row>
    <row r="44" spans="1:8" x14ac:dyDescent="0.25">
      <c r="A44" s="14" t="s">
        <v>151</v>
      </c>
      <c r="B44" s="90"/>
      <c r="C44" s="103"/>
      <c r="D44" s="72">
        <v>318.39999999999998</v>
      </c>
      <c r="E44" s="19"/>
      <c r="F44" s="19"/>
      <c r="G44" s="19"/>
      <c r="H44" s="59"/>
    </row>
    <row r="45" spans="1:8" x14ac:dyDescent="0.25">
      <c r="A45" s="14" t="s">
        <v>18</v>
      </c>
      <c r="B45" s="92"/>
      <c r="C45" s="99">
        <f>SUM(C34,C32,C30,C29,C17,C14,C28,C27,C26,C16,C15)</f>
        <v>175229.74</v>
      </c>
      <c r="D45" s="20">
        <v>182226.21</v>
      </c>
      <c r="E45" s="20">
        <v>205766.37</v>
      </c>
      <c r="F45" s="20">
        <v>170836.92</v>
      </c>
      <c r="G45" s="20">
        <v>181673.14</v>
      </c>
      <c r="H45" s="55">
        <v>156391.84000000003</v>
      </c>
    </row>
    <row r="46" spans="1:8" x14ac:dyDescent="0.25">
      <c r="A46" s="14"/>
      <c r="B46" s="92"/>
      <c r="C46" s="99"/>
      <c r="D46" s="20"/>
      <c r="E46" s="20"/>
      <c r="F46" s="20"/>
      <c r="G46" s="20"/>
      <c r="H46" s="55"/>
    </row>
    <row r="47" spans="1:8" x14ac:dyDescent="0.25">
      <c r="A47" s="21" t="s">
        <v>89</v>
      </c>
      <c r="B47" s="98"/>
      <c r="C47" s="101">
        <f>C9+C5-C45</f>
        <v>40683.47000000003</v>
      </c>
      <c r="D47" s="22">
        <v>52246.789999999994</v>
      </c>
      <c r="E47" s="22">
        <v>66566.349999999991</v>
      </c>
      <c r="F47" s="22">
        <v>91687.88</v>
      </c>
      <c r="G47" s="22">
        <v>80421.210000000006</v>
      </c>
      <c r="H47" s="61">
        <v>92533.55</v>
      </c>
    </row>
    <row r="48" spans="1:8" x14ac:dyDescent="0.25">
      <c r="D48" s="10"/>
      <c r="E48" s="10"/>
    </row>
    <row r="49" spans="4:5" customFormat="1" x14ac:dyDescent="0.25">
      <c r="D49" s="10"/>
      <c r="E49" s="10"/>
    </row>
    <row r="50" spans="4:5" customFormat="1" x14ac:dyDescent="0.25">
      <c r="D50" s="10"/>
      <c r="E50" s="10"/>
    </row>
    <row r="51" spans="4:5" customFormat="1" x14ac:dyDescent="0.25">
      <c r="D51" s="10"/>
      <c r="E51" s="10"/>
    </row>
    <row r="52" spans="4:5" customFormat="1" x14ac:dyDescent="0.25">
      <c r="D52" s="10"/>
      <c r="E52" s="10"/>
    </row>
    <row r="53" spans="4:5" customFormat="1" x14ac:dyDescent="0.25">
      <c r="D53" s="10"/>
      <c r="E53" s="10"/>
    </row>
    <row r="54" spans="4:5" customFormat="1" x14ac:dyDescent="0.25">
      <c r="D54" s="10"/>
      <c r="E54" s="10"/>
    </row>
    <row r="55" spans="4:5" customFormat="1" x14ac:dyDescent="0.25">
      <c r="D55" s="10"/>
      <c r="E55" s="10"/>
    </row>
    <row r="56" spans="4:5" customFormat="1" x14ac:dyDescent="0.25">
      <c r="D56" s="10"/>
      <c r="E56" s="10"/>
    </row>
    <row r="57" spans="4:5" customFormat="1" x14ac:dyDescent="0.25">
      <c r="D57" s="10"/>
      <c r="E57" s="10"/>
    </row>
    <row r="58" spans="4:5" customFormat="1" x14ac:dyDescent="0.25">
      <c r="D58" s="10"/>
      <c r="E58" s="10"/>
    </row>
    <row r="59" spans="4:5" customFormat="1" x14ac:dyDescent="0.25">
      <c r="D59" s="10"/>
      <c r="E59" s="10"/>
    </row>
    <row r="60" spans="4:5" customFormat="1" x14ac:dyDescent="0.25">
      <c r="D60" s="10"/>
      <c r="E60" s="10"/>
    </row>
    <row r="61" spans="4:5" customFormat="1" x14ac:dyDescent="0.25">
      <c r="D61" s="10"/>
      <c r="E61" s="10"/>
    </row>
    <row r="62" spans="4:5" customFormat="1" x14ac:dyDescent="0.25">
      <c r="D62" s="10"/>
      <c r="E62" s="10"/>
    </row>
    <row r="63" spans="4:5" customFormat="1" x14ac:dyDescent="0.25">
      <c r="D63" s="10"/>
      <c r="E63" s="10"/>
    </row>
    <row r="64" spans="4:5" customFormat="1" x14ac:dyDescent="0.25">
      <c r="D64" s="10"/>
      <c r="E64" s="10"/>
    </row>
    <row r="65" spans="4:5" customFormat="1" x14ac:dyDescent="0.25">
      <c r="D65" s="10"/>
      <c r="E65" s="10"/>
    </row>
    <row r="66" spans="4:5" customFormat="1" x14ac:dyDescent="0.25">
      <c r="D66" s="10"/>
      <c r="E66" s="10"/>
    </row>
    <row r="67" spans="4:5" customFormat="1" x14ac:dyDescent="0.25">
      <c r="D67" s="10"/>
      <c r="E67" s="10"/>
    </row>
    <row r="68" spans="4:5" customFormat="1" x14ac:dyDescent="0.25">
      <c r="D68" s="10"/>
      <c r="E68" s="10"/>
    </row>
    <row r="69" spans="4:5" customFormat="1" x14ac:dyDescent="0.25">
      <c r="D69" s="10"/>
      <c r="E69" s="10"/>
    </row>
    <row r="70" spans="4:5" customFormat="1" x14ac:dyDescent="0.25">
      <c r="D70" s="10"/>
      <c r="E70" s="10"/>
    </row>
    <row r="71" spans="4:5" customFormat="1" x14ac:dyDescent="0.25">
      <c r="D71" s="10"/>
      <c r="E71" s="10"/>
    </row>
    <row r="72" spans="4:5" customFormat="1" x14ac:dyDescent="0.25">
      <c r="D72" s="10"/>
      <c r="E72" s="10"/>
    </row>
    <row r="73" spans="4:5" customFormat="1" x14ac:dyDescent="0.25">
      <c r="D73" s="10"/>
      <c r="E73" s="10"/>
    </row>
    <row r="74" spans="4:5" customFormat="1" x14ac:dyDescent="0.25">
      <c r="D74" s="10"/>
      <c r="E74" s="10"/>
    </row>
    <row r="75" spans="4:5" customFormat="1" x14ac:dyDescent="0.25">
      <c r="D75" s="10"/>
      <c r="E75" s="10"/>
    </row>
    <row r="76" spans="4:5" customFormat="1" x14ac:dyDescent="0.25">
      <c r="D76" s="10"/>
      <c r="E76" s="10"/>
    </row>
    <row r="77" spans="4:5" customFormat="1" x14ac:dyDescent="0.25">
      <c r="D77" s="10"/>
      <c r="E77" s="10"/>
    </row>
    <row r="78" spans="4:5" customFormat="1" x14ac:dyDescent="0.25">
      <c r="D78" s="10"/>
      <c r="E78" s="10"/>
    </row>
    <row r="79" spans="4:5" customFormat="1" x14ac:dyDescent="0.25">
      <c r="D79" s="10"/>
      <c r="E79" s="10"/>
    </row>
    <row r="80" spans="4:5" customFormat="1" x14ac:dyDescent="0.25">
      <c r="D80" s="10"/>
      <c r="E80" s="10"/>
    </row>
  </sheetData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2"/>
  <sheetViews>
    <sheetView topLeftCell="A86" workbookViewId="0">
      <selection activeCell="D97" sqref="D97"/>
    </sheetView>
  </sheetViews>
  <sheetFormatPr defaultRowHeight="15" x14ac:dyDescent="0.25"/>
  <cols>
    <col min="1" max="1" width="10.7109375" bestFit="1" customWidth="1"/>
    <col min="3" max="3" width="25.85546875" customWidth="1"/>
    <col min="4" max="4" width="11.7109375" style="1" customWidth="1"/>
    <col min="5" max="5" width="11.140625" style="1" bestFit="1" customWidth="1"/>
    <col min="6" max="6" width="13.7109375" customWidth="1"/>
  </cols>
  <sheetData>
    <row r="1" spans="1:7" ht="18.75" x14ac:dyDescent="0.3">
      <c r="A1" s="5" t="s">
        <v>244</v>
      </c>
      <c r="C1" s="12" t="s">
        <v>178</v>
      </c>
      <c r="F1" s="1"/>
    </row>
    <row r="2" spans="1:7" x14ac:dyDescent="0.25">
      <c r="C2" s="5" t="s">
        <v>106</v>
      </c>
      <c r="F2" s="1"/>
    </row>
    <row r="3" spans="1:7" x14ac:dyDescent="0.25">
      <c r="C3" t="s">
        <v>41</v>
      </c>
      <c r="D3" s="17">
        <v>7623.4199999999837</v>
      </c>
      <c r="F3" s="1"/>
    </row>
    <row r="4" spans="1:7" x14ac:dyDescent="0.25">
      <c r="C4" t="s">
        <v>42</v>
      </c>
      <c r="D4" s="1">
        <v>44048.86</v>
      </c>
      <c r="F4" s="1"/>
    </row>
    <row r="5" spans="1:7" x14ac:dyDescent="0.25">
      <c r="C5" s="6" t="s">
        <v>43</v>
      </c>
      <c r="D5" s="7">
        <f>SUM(D3:D4)</f>
        <v>51672.279999999984</v>
      </c>
      <c r="F5" s="1"/>
    </row>
    <row r="6" spans="1:7" x14ac:dyDescent="0.25">
      <c r="F6" s="1"/>
    </row>
    <row r="7" spans="1:7" x14ac:dyDescent="0.25">
      <c r="F7" s="1"/>
    </row>
    <row r="8" spans="1:7" s="2" customFormat="1" x14ac:dyDescent="0.25">
      <c r="A8" s="2" t="s">
        <v>179</v>
      </c>
      <c r="B8" s="2" t="s">
        <v>182</v>
      </c>
      <c r="D8" s="34" t="s">
        <v>21</v>
      </c>
      <c r="E8" s="34" t="s">
        <v>20</v>
      </c>
      <c r="F8" s="34" t="s">
        <v>26</v>
      </c>
      <c r="G8" s="2" t="s">
        <v>115</v>
      </c>
    </row>
    <row r="9" spans="1:7" x14ac:dyDescent="0.25">
      <c r="A9" s="13" t="s">
        <v>181</v>
      </c>
      <c r="B9" s="15"/>
      <c r="C9" s="15" t="s">
        <v>183</v>
      </c>
      <c r="D9" s="17"/>
      <c r="E9" s="17"/>
      <c r="F9" s="17">
        <v>10368.719999999999</v>
      </c>
    </row>
    <row r="10" spans="1:7" x14ac:dyDescent="0.25">
      <c r="A10" s="41">
        <v>40941</v>
      </c>
      <c r="B10" s="13">
        <v>155</v>
      </c>
      <c r="C10" s="13" t="s">
        <v>185</v>
      </c>
      <c r="D10" s="35">
        <v>75</v>
      </c>
      <c r="E10" s="35"/>
      <c r="F10" s="17">
        <f>F9-D10+E10</f>
        <v>10293.719999999999</v>
      </c>
      <c r="G10" t="s">
        <v>111</v>
      </c>
    </row>
    <row r="11" spans="1:7" ht="18.75" customHeight="1" x14ac:dyDescent="0.25">
      <c r="A11" s="41">
        <v>40949</v>
      </c>
      <c r="B11" s="13">
        <v>156</v>
      </c>
      <c r="C11" s="13" t="s">
        <v>186</v>
      </c>
      <c r="D11" s="35">
        <v>59.33</v>
      </c>
      <c r="E11" s="35"/>
      <c r="F11" s="17">
        <f t="shared" ref="F11:F74" si="0">F10-D11+E11</f>
        <v>10234.39</v>
      </c>
      <c r="G11" t="s">
        <v>111</v>
      </c>
    </row>
    <row r="12" spans="1:7" ht="18.75" customHeight="1" x14ac:dyDescent="0.25">
      <c r="A12" s="41">
        <v>40954</v>
      </c>
      <c r="B12" s="13"/>
      <c r="C12" s="13" t="s">
        <v>187</v>
      </c>
      <c r="D12" s="35"/>
      <c r="E12" s="35">
        <v>0.44</v>
      </c>
      <c r="F12" s="17">
        <f t="shared" si="0"/>
        <v>10234.83</v>
      </c>
    </row>
    <row r="13" spans="1:7" x14ac:dyDescent="0.25">
      <c r="A13" s="41">
        <v>40956</v>
      </c>
      <c r="B13" s="13">
        <v>157</v>
      </c>
      <c r="C13" s="13" t="s">
        <v>27</v>
      </c>
      <c r="D13" s="35">
        <v>202.9</v>
      </c>
      <c r="E13" s="35"/>
      <c r="F13" s="17">
        <f t="shared" si="0"/>
        <v>10031.93</v>
      </c>
    </row>
    <row r="14" spans="1:7" x14ac:dyDescent="0.25">
      <c r="A14" s="41">
        <v>40957</v>
      </c>
      <c r="B14" s="42">
        <v>158</v>
      </c>
      <c r="C14" s="42" t="s">
        <v>192</v>
      </c>
      <c r="D14" s="62">
        <v>34.97</v>
      </c>
      <c r="E14" s="35"/>
      <c r="F14" s="17">
        <f t="shared" si="0"/>
        <v>9996.9600000000009</v>
      </c>
      <c r="G14" t="s">
        <v>111</v>
      </c>
    </row>
    <row r="15" spans="1:7" x14ac:dyDescent="0.25">
      <c r="A15" s="41">
        <v>40959</v>
      </c>
      <c r="B15" s="42">
        <v>159</v>
      </c>
      <c r="C15" s="42" t="s">
        <v>193</v>
      </c>
      <c r="D15" s="62">
        <v>202.94</v>
      </c>
      <c r="E15" s="35"/>
      <c r="F15" s="17">
        <f t="shared" si="0"/>
        <v>9794.02</v>
      </c>
      <c r="G15" t="s">
        <v>111</v>
      </c>
    </row>
    <row r="16" spans="1:7" x14ac:dyDescent="0.25">
      <c r="A16" s="41">
        <v>40968</v>
      </c>
      <c r="B16" s="42"/>
      <c r="C16" s="42" t="s">
        <v>112</v>
      </c>
      <c r="D16" s="62"/>
      <c r="E16" s="35">
        <v>200</v>
      </c>
      <c r="F16" s="17">
        <f t="shared" si="0"/>
        <v>9994.02</v>
      </c>
    </row>
    <row r="17" spans="1:7" x14ac:dyDescent="0.25">
      <c r="A17" s="41">
        <v>40972</v>
      </c>
      <c r="B17" s="42">
        <v>160</v>
      </c>
      <c r="C17" s="42" t="s">
        <v>194</v>
      </c>
      <c r="D17" s="62">
        <v>250</v>
      </c>
      <c r="E17" s="35"/>
      <c r="F17" s="17">
        <f t="shared" si="0"/>
        <v>9744.02</v>
      </c>
      <c r="G17" t="s">
        <v>111</v>
      </c>
    </row>
    <row r="18" spans="1:7" x14ac:dyDescent="0.25">
      <c r="A18" s="41">
        <v>40983</v>
      </c>
      <c r="B18" s="13"/>
      <c r="C18" s="42" t="s">
        <v>187</v>
      </c>
      <c r="D18" s="35"/>
      <c r="E18" s="35">
        <v>0.4</v>
      </c>
      <c r="F18" s="17">
        <f t="shared" si="0"/>
        <v>9744.42</v>
      </c>
    </row>
    <row r="19" spans="1:7" x14ac:dyDescent="0.25">
      <c r="A19" s="41">
        <v>40989</v>
      </c>
      <c r="B19" s="13"/>
      <c r="C19" s="42" t="s">
        <v>112</v>
      </c>
      <c r="D19" s="35"/>
      <c r="E19" s="35">
        <v>712.5</v>
      </c>
      <c r="F19" s="17">
        <f t="shared" si="0"/>
        <v>10456.92</v>
      </c>
    </row>
    <row r="20" spans="1:7" x14ac:dyDescent="0.25">
      <c r="A20" s="41">
        <v>40989</v>
      </c>
      <c r="B20" s="13"/>
      <c r="C20" s="42" t="s">
        <v>112</v>
      </c>
      <c r="D20" s="35"/>
      <c r="E20" s="35">
        <v>4911</v>
      </c>
      <c r="F20" s="17">
        <f t="shared" si="0"/>
        <v>15367.92</v>
      </c>
    </row>
    <row r="21" spans="1:7" x14ac:dyDescent="0.25">
      <c r="A21" s="41">
        <v>40989</v>
      </c>
      <c r="B21" s="13"/>
      <c r="C21" s="42" t="s">
        <v>112</v>
      </c>
      <c r="D21" s="35"/>
      <c r="E21" s="35">
        <v>5205</v>
      </c>
      <c r="F21" s="17">
        <f t="shared" si="0"/>
        <v>20572.919999999998</v>
      </c>
    </row>
    <row r="22" spans="1:7" x14ac:dyDescent="0.25">
      <c r="A22" s="41">
        <v>40994</v>
      </c>
      <c r="B22" s="13"/>
      <c r="C22" s="42" t="s">
        <v>112</v>
      </c>
      <c r="D22" s="35"/>
      <c r="E22" s="35">
        <v>2970</v>
      </c>
      <c r="F22" s="17">
        <f t="shared" si="0"/>
        <v>23542.92</v>
      </c>
    </row>
    <row r="23" spans="1:7" x14ac:dyDescent="0.25">
      <c r="A23" s="41">
        <v>40994</v>
      </c>
      <c r="B23" s="13"/>
      <c r="C23" s="42" t="s">
        <v>112</v>
      </c>
      <c r="D23" s="35"/>
      <c r="E23" s="35">
        <v>4338</v>
      </c>
      <c r="F23" s="17">
        <f t="shared" si="0"/>
        <v>27880.92</v>
      </c>
    </row>
    <row r="24" spans="1:7" x14ac:dyDescent="0.25">
      <c r="A24" s="41">
        <v>40994</v>
      </c>
      <c r="B24" s="13"/>
      <c r="C24" s="42" t="s">
        <v>112</v>
      </c>
      <c r="D24" s="35"/>
      <c r="E24" s="35">
        <v>4860</v>
      </c>
      <c r="F24" s="17">
        <f t="shared" si="0"/>
        <v>32740.92</v>
      </c>
    </row>
    <row r="25" spans="1:7" x14ac:dyDescent="0.25">
      <c r="A25" s="41">
        <v>40994</v>
      </c>
      <c r="B25" s="13"/>
      <c r="C25" s="42" t="s">
        <v>112</v>
      </c>
      <c r="D25" s="35"/>
      <c r="E25" s="35">
        <v>5135</v>
      </c>
      <c r="F25" s="17">
        <f t="shared" si="0"/>
        <v>37875.919999999998</v>
      </c>
    </row>
    <row r="26" spans="1:7" x14ac:dyDescent="0.25">
      <c r="A26" s="41">
        <v>40995</v>
      </c>
      <c r="B26" s="13"/>
      <c r="C26" s="42" t="s">
        <v>112</v>
      </c>
      <c r="D26" s="35"/>
      <c r="E26" s="35">
        <v>3415</v>
      </c>
      <c r="F26" s="17">
        <f t="shared" si="0"/>
        <v>41290.92</v>
      </c>
    </row>
    <row r="27" spans="1:7" x14ac:dyDescent="0.25">
      <c r="A27" s="41">
        <v>40995</v>
      </c>
      <c r="B27" s="13"/>
      <c r="C27" s="42" t="s">
        <v>112</v>
      </c>
      <c r="D27" s="35"/>
      <c r="E27" s="35">
        <v>5704</v>
      </c>
      <c r="F27" s="17">
        <f t="shared" si="0"/>
        <v>46994.92</v>
      </c>
    </row>
    <row r="28" spans="1:7" x14ac:dyDescent="0.25">
      <c r="A28" s="41">
        <v>40997</v>
      </c>
      <c r="B28" s="13"/>
      <c r="C28" s="42" t="s">
        <v>112</v>
      </c>
      <c r="D28" s="35"/>
      <c r="E28" s="35">
        <v>4460</v>
      </c>
      <c r="F28" s="17">
        <f t="shared" si="0"/>
        <v>51454.92</v>
      </c>
    </row>
    <row r="29" spans="1:7" x14ac:dyDescent="0.25">
      <c r="A29" s="41">
        <v>41003</v>
      </c>
      <c r="B29" s="13"/>
      <c r="C29" s="42" t="s">
        <v>112</v>
      </c>
      <c r="D29" s="35"/>
      <c r="E29" s="35">
        <v>4594</v>
      </c>
      <c r="F29" s="17">
        <f t="shared" si="0"/>
        <v>56048.92</v>
      </c>
    </row>
    <row r="30" spans="1:7" x14ac:dyDescent="0.25">
      <c r="A30" s="41">
        <v>41011</v>
      </c>
      <c r="B30" s="13"/>
      <c r="C30" s="42" t="s">
        <v>112</v>
      </c>
      <c r="D30" s="35"/>
      <c r="E30" s="35">
        <v>1029</v>
      </c>
      <c r="F30" s="17">
        <f t="shared" si="0"/>
        <v>57077.919999999998</v>
      </c>
    </row>
    <row r="31" spans="1:7" x14ac:dyDescent="0.25">
      <c r="A31" s="41">
        <v>41011</v>
      </c>
      <c r="B31" s="13"/>
      <c r="C31" s="42" t="s">
        <v>112</v>
      </c>
      <c r="D31" s="35"/>
      <c r="E31" s="35">
        <v>4634</v>
      </c>
      <c r="F31" s="17">
        <f t="shared" si="0"/>
        <v>61711.92</v>
      </c>
    </row>
    <row r="32" spans="1:7" x14ac:dyDescent="0.25">
      <c r="A32" s="41">
        <v>41011</v>
      </c>
      <c r="B32" s="13"/>
      <c r="C32" s="42" t="s">
        <v>112</v>
      </c>
      <c r="D32" s="35"/>
      <c r="E32" s="35">
        <v>6664</v>
      </c>
      <c r="F32" s="17">
        <f t="shared" si="0"/>
        <v>68375.92</v>
      </c>
    </row>
    <row r="33" spans="1:7" x14ac:dyDescent="0.25">
      <c r="A33" s="41">
        <v>41012</v>
      </c>
      <c r="B33" s="13"/>
      <c r="C33" s="42" t="s">
        <v>112</v>
      </c>
      <c r="D33" s="35"/>
      <c r="E33" s="35">
        <v>4480</v>
      </c>
      <c r="F33" s="17">
        <f t="shared" si="0"/>
        <v>72855.92</v>
      </c>
    </row>
    <row r="34" spans="1:7" x14ac:dyDescent="0.25">
      <c r="A34" s="41">
        <v>41012</v>
      </c>
      <c r="B34" s="13"/>
      <c r="C34" s="42" t="s">
        <v>112</v>
      </c>
      <c r="D34" s="35"/>
      <c r="E34" s="35">
        <v>4759</v>
      </c>
      <c r="F34" s="17">
        <f t="shared" si="0"/>
        <v>77614.92</v>
      </c>
    </row>
    <row r="35" spans="1:7" x14ac:dyDescent="0.25">
      <c r="A35" s="41">
        <v>41012</v>
      </c>
      <c r="B35" s="13"/>
      <c r="C35" s="42" t="s">
        <v>112</v>
      </c>
      <c r="D35" s="35"/>
      <c r="E35" s="35">
        <v>4935</v>
      </c>
      <c r="F35" s="17">
        <f t="shared" si="0"/>
        <v>82549.919999999998</v>
      </c>
    </row>
    <row r="36" spans="1:7" x14ac:dyDescent="0.25">
      <c r="A36" s="41">
        <v>41012</v>
      </c>
      <c r="B36" s="13"/>
      <c r="C36" s="42" t="s">
        <v>112</v>
      </c>
      <c r="D36" s="35"/>
      <c r="E36" s="35">
        <v>5814</v>
      </c>
      <c r="F36" s="17">
        <f t="shared" si="0"/>
        <v>88363.92</v>
      </c>
    </row>
    <row r="37" spans="1:7" x14ac:dyDescent="0.25">
      <c r="A37" s="41">
        <v>41012</v>
      </c>
      <c r="B37" s="13"/>
      <c r="C37" s="42" t="s">
        <v>112</v>
      </c>
      <c r="D37" s="35"/>
      <c r="E37" s="35">
        <v>13734</v>
      </c>
      <c r="F37" s="17">
        <f t="shared" si="0"/>
        <v>102097.92</v>
      </c>
    </row>
    <row r="38" spans="1:7" x14ac:dyDescent="0.25">
      <c r="A38" s="41">
        <v>41014</v>
      </c>
      <c r="B38" s="13"/>
      <c r="C38" s="42" t="s">
        <v>187</v>
      </c>
      <c r="D38" s="35"/>
      <c r="E38" s="35">
        <v>1.84</v>
      </c>
      <c r="F38" s="17">
        <f t="shared" si="0"/>
        <v>102099.76</v>
      </c>
    </row>
    <row r="39" spans="1:7" x14ac:dyDescent="0.25">
      <c r="A39" s="41">
        <v>41015</v>
      </c>
      <c r="B39" s="13">
        <v>161</v>
      </c>
      <c r="C39" s="42" t="s">
        <v>196</v>
      </c>
      <c r="D39" s="35">
        <v>170</v>
      </c>
      <c r="E39" s="35"/>
      <c r="F39" s="17">
        <f t="shared" si="0"/>
        <v>101929.76</v>
      </c>
      <c r="G39" t="s">
        <v>111</v>
      </c>
    </row>
    <row r="40" spans="1:7" x14ac:dyDescent="0.25">
      <c r="A40" s="41">
        <v>41015</v>
      </c>
      <c r="B40" s="13">
        <v>162</v>
      </c>
      <c r="C40" s="42" t="s">
        <v>197</v>
      </c>
      <c r="D40" s="35">
        <v>170</v>
      </c>
      <c r="E40" s="35"/>
      <c r="F40" s="17">
        <f t="shared" si="0"/>
        <v>101759.76</v>
      </c>
      <c r="G40" t="s">
        <v>111</v>
      </c>
    </row>
    <row r="41" spans="1:7" x14ac:dyDescent="0.25">
      <c r="A41" s="41">
        <v>41015</v>
      </c>
      <c r="B41" s="13"/>
      <c r="C41" s="42" t="s">
        <v>112</v>
      </c>
      <c r="D41" s="35"/>
      <c r="E41" s="35">
        <v>24906</v>
      </c>
      <c r="F41" s="17">
        <f t="shared" si="0"/>
        <v>126665.76</v>
      </c>
    </row>
    <row r="42" spans="1:7" x14ac:dyDescent="0.25">
      <c r="A42" s="41">
        <v>41017</v>
      </c>
      <c r="B42" s="13">
        <v>163</v>
      </c>
      <c r="C42" s="42" t="s">
        <v>198</v>
      </c>
      <c r="D42" s="35">
        <v>8.1</v>
      </c>
      <c r="E42" s="35"/>
      <c r="F42" s="17">
        <f t="shared" si="0"/>
        <v>126657.65999999999</v>
      </c>
      <c r="G42" t="s">
        <v>111</v>
      </c>
    </row>
    <row r="43" spans="1:7" x14ac:dyDescent="0.25">
      <c r="A43" s="41">
        <v>41019</v>
      </c>
      <c r="B43" s="13"/>
      <c r="C43" s="42" t="s">
        <v>210</v>
      </c>
      <c r="D43" s="35">
        <v>285</v>
      </c>
      <c r="E43" s="35"/>
      <c r="F43" s="17">
        <f t="shared" si="0"/>
        <v>126372.65999999999</v>
      </c>
    </row>
    <row r="44" spans="1:7" x14ac:dyDescent="0.25">
      <c r="A44" s="41">
        <v>41022</v>
      </c>
      <c r="B44" s="13"/>
      <c r="C44" s="42" t="s">
        <v>210</v>
      </c>
      <c r="D44" s="35">
        <v>40</v>
      </c>
      <c r="E44" s="35"/>
      <c r="F44" s="17">
        <f t="shared" si="0"/>
        <v>126332.65999999999</v>
      </c>
    </row>
    <row r="45" spans="1:7" x14ac:dyDescent="0.25">
      <c r="A45" s="41">
        <v>41024</v>
      </c>
      <c r="B45" s="13"/>
      <c r="C45" s="42" t="s">
        <v>112</v>
      </c>
      <c r="D45" s="35"/>
      <c r="E45" s="35">
        <v>1990</v>
      </c>
      <c r="F45" s="17">
        <f t="shared" si="0"/>
        <v>128322.65999999999</v>
      </c>
    </row>
    <row r="46" spans="1:7" x14ac:dyDescent="0.25">
      <c r="A46" s="41">
        <v>41024</v>
      </c>
      <c r="B46" s="13"/>
      <c r="C46" s="42" t="s">
        <v>112</v>
      </c>
      <c r="D46" s="35"/>
      <c r="E46" s="35">
        <v>4494</v>
      </c>
      <c r="F46" s="17">
        <f t="shared" si="0"/>
        <v>132816.65999999997</v>
      </c>
    </row>
    <row r="47" spans="1:7" x14ac:dyDescent="0.25">
      <c r="A47" s="41">
        <v>41024</v>
      </c>
      <c r="B47" s="13"/>
      <c r="C47" s="42" t="s">
        <v>112</v>
      </c>
      <c r="D47" s="35"/>
      <c r="E47" s="35">
        <v>8643</v>
      </c>
      <c r="F47" s="17">
        <f t="shared" si="0"/>
        <v>141459.65999999997</v>
      </c>
    </row>
    <row r="48" spans="1:7" x14ac:dyDescent="0.25">
      <c r="A48" s="41">
        <v>41024</v>
      </c>
      <c r="B48" s="13">
        <v>164</v>
      </c>
      <c r="C48" s="42" t="s">
        <v>199</v>
      </c>
      <c r="D48" s="35">
        <v>35</v>
      </c>
      <c r="E48" s="35"/>
      <c r="F48" s="17">
        <f t="shared" si="0"/>
        <v>141424.65999999997</v>
      </c>
      <c r="G48" t="s">
        <v>111</v>
      </c>
    </row>
    <row r="49" spans="1:7" x14ac:dyDescent="0.25">
      <c r="A49" s="41">
        <v>41024</v>
      </c>
      <c r="B49" s="13">
        <v>165</v>
      </c>
      <c r="C49" s="42" t="s">
        <v>200</v>
      </c>
      <c r="D49" s="35">
        <v>1066</v>
      </c>
      <c r="E49" s="35"/>
      <c r="F49" s="17">
        <f t="shared" si="0"/>
        <v>140358.65999999997</v>
      </c>
      <c r="G49" t="s">
        <v>111</v>
      </c>
    </row>
    <row r="50" spans="1:7" x14ac:dyDescent="0.25">
      <c r="A50" s="41">
        <v>41024</v>
      </c>
      <c r="B50" s="13">
        <v>166</v>
      </c>
      <c r="C50" s="42" t="s">
        <v>38</v>
      </c>
      <c r="D50" s="35">
        <v>30000</v>
      </c>
      <c r="E50" s="35"/>
      <c r="F50" s="17">
        <f t="shared" si="0"/>
        <v>110358.65999999997</v>
      </c>
      <c r="G50" t="s">
        <v>111</v>
      </c>
    </row>
    <row r="51" spans="1:7" x14ac:dyDescent="0.25">
      <c r="A51" s="41">
        <v>41024</v>
      </c>
      <c r="B51" s="13">
        <v>167</v>
      </c>
      <c r="C51" s="42" t="s">
        <v>201</v>
      </c>
      <c r="D51" s="35">
        <v>25</v>
      </c>
      <c r="E51" s="35"/>
      <c r="F51" s="17">
        <f t="shared" si="0"/>
        <v>110333.65999999997</v>
      </c>
      <c r="G51" t="s">
        <v>111</v>
      </c>
    </row>
    <row r="52" spans="1:7" x14ac:dyDescent="0.25">
      <c r="A52" s="41">
        <v>41029</v>
      </c>
      <c r="B52" s="13"/>
      <c r="C52" s="42" t="s">
        <v>211</v>
      </c>
      <c r="D52" s="35">
        <v>3</v>
      </c>
      <c r="E52" s="35"/>
      <c r="F52" s="17">
        <f t="shared" si="0"/>
        <v>110330.65999999997</v>
      </c>
    </row>
    <row r="53" spans="1:7" x14ac:dyDescent="0.25">
      <c r="A53" s="41">
        <v>41029</v>
      </c>
      <c r="B53" s="13"/>
      <c r="C53" s="42" t="s">
        <v>210</v>
      </c>
      <c r="D53" s="35">
        <v>40</v>
      </c>
      <c r="E53" s="35"/>
      <c r="F53" s="17">
        <f t="shared" si="0"/>
        <v>110290.65999999997</v>
      </c>
    </row>
    <row r="54" spans="1:7" x14ac:dyDescent="0.25">
      <c r="A54" s="41">
        <v>41032</v>
      </c>
      <c r="B54" s="13"/>
      <c r="C54" s="42" t="s">
        <v>112</v>
      </c>
      <c r="D54" s="35"/>
      <c r="E54" s="35">
        <v>1915</v>
      </c>
      <c r="F54" s="17">
        <f t="shared" si="0"/>
        <v>112205.65999999997</v>
      </c>
    </row>
    <row r="55" spans="1:7" x14ac:dyDescent="0.25">
      <c r="A55" s="41">
        <v>41032</v>
      </c>
      <c r="B55" s="13"/>
      <c r="C55" s="42" t="s">
        <v>112</v>
      </c>
      <c r="D55" s="35"/>
      <c r="E55" s="35">
        <v>2475</v>
      </c>
      <c r="F55" s="17">
        <f t="shared" si="0"/>
        <v>114680.65999999997</v>
      </c>
    </row>
    <row r="56" spans="1:7" x14ac:dyDescent="0.25">
      <c r="A56" s="41">
        <v>41034</v>
      </c>
      <c r="B56" s="42">
        <v>168</v>
      </c>
      <c r="C56" s="42" t="s">
        <v>203</v>
      </c>
      <c r="D56" s="62">
        <v>35</v>
      </c>
      <c r="E56" s="35"/>
      <c r="F56" s="17">
        <f t="shared" si="0"/>
        <v>114645.65999999997</v>
      </c>
      <c r="G56" t="s">
        <v>111</v>
      </c>
    </row>
    <row r="57" spans="1:7" x14ac:dyDescent="0.25">
      <c r="A57" s="41">
        <v>41034</v>
      </c>
      <c r="B57" s="42">
        <v>169</v>
      </c>
      <c r="C57" s="42" t="s">
        <v>204</v>
      </c>
      <c r="D57" s="62">
        <v>140</v>
      </c>
      <c r="E57" s="35"/>
      <c r="F57" s="17">
        <f t="shared" si="0"/>
        <v>114505.65999999997</v>
      </c>
      <c r="G57" t="s">
        <v>111</v>
      </c>
    </row>
    <row r="58" spans="1:7" x14ac:dyDescent="0.25">
      <c r="A58" s="41">
        <v>41044</v>
      </c>
      <c r="B58" s="42"/>
      <c r="C58" s="42" t="s">
        <v>187</v>
      </c>
      <c r="D58" s="62"/>
      <c r="E58" s="35">
        <v>5.16</v>
      </c>
      <c r="F58" s="17">
        <f t="shared" si="0"/>
        <v>114510.81999999998</v>
      </c>
    </row>
    <row r="59" spans="1:7" x14ac:dyDescent="0.25">
      <c r="A59" s="41">
        <v>41044</v>
      </c>
      <c r="B59" s="42">
        <v>170</v>
      </c>
      <c r="C59" s="42" t="s">
        <v>205</v>
      </c>
      <c r="D59" s="62">
        <v>35</v>
      </c>
      <c r="E59" s="35"/>
      <c r="F59" s="17">
        <f t="shared" si="0"/>
        <v>114475.81999999998</v>
      </c>
      <c r="G59" t="s">
        <v>111</v>
      </c>
    </row>
    <row r="60" spans="1:7" x14ac:dyDescent="0.25">
      <c r="A60" s="41">
        <v>41046</v>
      </c>
      <c r="B60" s="42">
        <v>171</v>
      </c>
      <c r="C60" s="42" t="s">
        <v>206</v>
      </c>
      <c r="D60" s="62">
        <v>6948</v>
      </c>
      <c r="E60" s="35"/>
      <c r="F60" s="17">
        <f t="shared" si="0"/>
        <v>107527.81999999998</v>
      </c>
      <c r="G60" t="s">
        <v>111</v>
      </c>
    </row>
    <row r="61" spans="1:7" x14ac:dyDescent="0.25">
      <c r="A61" s="41">
        <v>41054</v>
      </c>
      <c r="B61" s="42">
        <v>172</v>
      </c>
      <c r="C61" s="42" t="s">
        <v>207</v>
      </c>
      <c r="D61" s="62">
        <v>170</v>
      </c>
      <c r="E61" s="35"/>
      <c r="F61" s="17">
        <f t="shared" si="0"/>
        <v>107357.81999999998</v>
      </c>
      <c r="G61" t="s">
        <v>111</v>
      </c>
    </row>
    <row r="62" spans="1:7" x14ac:dyDescent="0.25">
      <c r="A62" s="41">
        <v>41054</v>
      </c>
      <c r="B62" s="42">
        <v>173</v>
      </c>
      <c r="C62" s="42" t="s">
        <v>208</v>
      </c>
      <c r="D62" s="62">
        <v>300</v>
      </c>
      <c r="E62" s="35"/>
      <c r="F62" s="17">
        <f t="shared" si="0"/>
        <v>107057.81999999998</v>
      </c>
      <c r="G62" t="s">
        <v>111</v>
      </c>
    </row>
    <row r="63" spans="1:7" s="105" customFormat="1" x14ac:dyDescent="0.25">
      <c r="A63" s="107">
        <v>41054</v>
      </c>
      <c r="B63" s="68">
        <v>174</v>
      </c>
      <c r="C63" s="68" t="s">
        <v>209</v>
      </c>
      <c r="D63" s="69">
        <v>70</v>
      </c>
      <c r="E63" s="70"/>
      <c r="F63" s="17">
        <f t="shared" si="0"/>
        <v>106987.81999999998</v>
      </c>
      <c r="G63" s="106" t="s">
        <v>111</v>
      </c>
    </row>
    <row r="64" spans="1:7" s="106" customFormat="1" x14ac:dyDescent="0.25">
      <c r="A64" s="107">
        <v>41054</v>
      </c>
      <c r="B64" s="68"/>
      <c r="C64" s="68" t="s">
        <v>33</v>
      </c>
      <c r="D64" s="69"/>
      <c r="E64" s="70">
        <v>6735</v>
      </c>
      <c r="F64" s="17">
        <f t="shared" si="0"/>
        <v>113722.81999999998</v>
      </c>
    </row>
    <row r="65" spans="1:7" s="106" customFormat="1" x14ac:dyDescent="0.25">
      <c r="A65" s="107">
        <v>41060</v>
      </c>
      <c r="B65" s="68"/>
      <c r="C65" s="68" t="s">
        <v>211</v>
      </c>
      <c r="D65" s="69">
        <v>3</v>
      </c>
      <c r="E65" s="70"/>
      <c r="F65" s="17">
        <f t="shared" si="0"/>
        <v>113719.81999999998</v>
      </c>
    </row>
    <row r="66" spans="1:7" s="106" customFormat="1" x14ac:dyDescent="0.25">
      <c r="A66" s="107">
        <v>41061</v>
      </c>
      <c r="B66" s="68"/>
      <c r="C66" s="68" t="s">
        <v>225</v>
      </c>
      <c r="D66" s="67"/>
      <c r="E66" s="69">
        <v>1</v>
      </c>
      <c r="F66" s="17">
        <f t="shared" si="0"/>
        <v>113720.81999999998</v>
      </c>
    </row>
    <row r="67" spans="1:7" x14ac:dyDescent="0.25">
      <c r="A67" s="107">
        <v>41061</v>
      </c>
      <c r="B67" s="68">
        <v>175</v>
      </c>
      <c r="C67" s="68" t="s">
        <v>215</v>
      </c>
      <c r="D67" s="70">
        <v>170</v>
      </c>
      <c r="E67" s="70"/>
      <c r="F67" s="17">
        <f t="shared" si="0"/>
        <v>113550.81999999998</v>
      </c>
      <c r="G67" t="s">
        <v>111</v>
      </c>
    </row>
    <row r="68" spans="1:7" x14ac:dyDescent="0.25">
      <c r="A68" s="107">
        <v>41062</v>
      </c>
      <c r="B68" s="68">
        <v>176</v>
      </c>
      <c r="C68" s="68" t="s">
        <v>206</v>
      </c>
      <c r="D68" s="70">
        <v>36</v>
      </c>
      <c r="E68" s="70"/>
      <c r="F68" s="17">
        <f t="shared" si="0"/>
        <v>113514.81999999998</v>
      </c>
      <c r="G68" t="s">
        <v>111</v>
      </c>
    </row>
    <row r="69" spans="1:7" x14ac:dyDescent="0.25">
      <c r="A69" s="107">
        <v>41072</v>
      </c>
      <c r="B69" s="68">
        <v>177</v>
      </c>
      <c r="C69" s="68" t="s">
        <v>216</v>
      </c>
      <c r="D69" s="70">
        <v>535</v>
      </c>
      <c r="E69" s="70"/>
      <c r="F69" s="17">
        <f t="shared" si="0"/>
        <v>112979.81999999998</v>
      </c>
      <c r="G69" t="s">
        <v>111</v>
      </c>
    </row>
    <row r="70" spans="1:7" x14ac:dyDescent="0.25">
      <c r="A70" s="107">
        <v>41072</v>
      </c>
      <c r="B70" s="68">
        <v>178</v>
      </c>
      <c r="C70" s="68" t="s">
        <v>216</v>
      </c>
      <c r="D70" s="70">
        <v>810</v>
      </c>
      <c r="E70" s="70"/>
      <c r="F70" s="17">
        <f t="shared" si="0"/>
        <v>112169.81999999998</v>
      </c>
      <c r="G70" t="s">
        <v>111</v>
      </c>
    </row>
    <row r="71" spans="1:7" x14ac:dyDescent="0.25">
      <c r="A71" s="107">
        <v>41072</v>
      </c>
      <c r="B71" s="68">
        <v>179</v>
      </c>
      <c r="C71" s="68" t="s">
        <v>217</v>
      </c>
      <c r="D71" s="70">
        <v>35</v>
      </c>
      <c r="E71" s="70"/>
      <c r="F71" s="17">
        <f t="shared" si="0"/>
        <v>112134.81999999998</v>
      </c>
      <c r="G71" t="s">
        <v>111</v>
      </c>
    </row>
    <row r="72" spans="1:7" x14ac:dyDescent="0.25">
      <c r="A72" s="107">
        <v>41074</v>
      </c>
      <c r="B72" s="68"/>
      <c r="C72" s="68" t="s">
        <v>112</v>
      </c>
      <c r="D72" s="70"/>
      <c r="E72" s="70">
        <v>1922</v>
      </c>
      <c r="F72" s="17">
        <f t="shared" si="0"/>
        <v>114056.81999999998</v>
      </c>
    </row>
    <row r="73" spans="1:7" x14ac:dyDescent="0.25">
      <c r="A73" s="107">
        <v>41075</v>
      </c>
      <c r="B73" s="68"/>
      <c r="C73" s="68" t="s">
        <v>187</v>
      </c>
      <c r="D73" s="70"/>
      <c r="E73" s="70">
        <v>4.8</v>
      </c>
      <c r="F73" s="17">
        <f t="shared" si="0"/>
        <v>114061.61999999998</v>
      </c>
    </row>
    <row r="74" spans="1:7" x14ac:dyDescent="0.25">
      <c r="A74" s="107">
        <v>41082</v>
      </c>
      <c r="B74" s="68">
        <v>180</v>
      </c>
      <c r="C74" s="68" t="s">
        <v>206</v>
      </c>
      <c r="D74" s="70">
        <v>108</v>
      </c>
      <c r="E74" s="70"/>
      <c r="F74" s="17">
        <f t="shared" si="0"/>
        <v>113953.61999999998</v>
      </c>
      <c r="G74" t="s">
        <v>111</v>
      </c>
    </row>
    <row r="75" spans="1:7" x14ac:dyDescent="0.25">
      <c r="A75" s="107">
        <v>41082</v>
      </c>
      <c r="B75" s="68">
        <v>181</v>
      </c>
      <c r="C75" s="68" t="s">
        <v>218</v>
      </c>
      <c r="D75" s="70"/>
      <c r="E75" s="70"/>
      <c r="F75" s="17">
        <f t="shared" ref="F75:F131" si="1">F74-D75+E75</f>
        <v>113953.61999999998</v>
      </c>
    </row>
    <row r="76" spans="1:7" x14ac:dyDescent="0.25">
      <c r="A76" s="107">
        <v>41082</v>
      </c>
      <c r="B76" s="68">
        <v>182</v>
      </c>
      <c r="C76" s="68" t="s">
        <v>219</v>
      </c>
      <c r="D76" s="70">
        <v>70</v>
      </c>
      <c r="E76" s="70"/>
      <c r="F76" s="17">
        <f t="shared" si="1"/>
        <v>113883.61999999998</v>
      </c>
      <c r="G76" t="s">
        <v>111</v>
      </c>
    </row>
    <row r="77" spans="1:7" x14ac:dyDescent="0.25">
      <c r="A77" s="107">
        <v>41082</v>
      </c>
      <c r="B77" s="68">
        <v>183</v>
      </c>
      <c r="C77" s="68" t="s">
        <v>221</v>
      </c>
      <c r="D77" s="70">
        <v>70</v>
      </c>
      <c r="E77" s="70"/>
      <c r="F77" s="17">
        <f t="shared" si="1"/>
        <v>113813.61999999998</v>
      </c>
      <c r="G77" t="s">
        <v>111</v>
      </c>
    </row>
    <row r="78" spans="1:7" x14ac:dyDescent="0.25">
      <c r="A78" s="107">
        <v>41082</v>
      </c>
      <c r="B78" s="68">
        <v>184</v>
      </c>
      <c r="C78" s="68" t="s">
        <v>220</v>
      </c>
      <c r="D78" s="70">
        <v>70</v>
      </c>
      <c r="E78" s="70"/>
      <c r="F78" s="17">
        <f t="shared" si="1"/>
        <v>113743.61999999998</v>
      </c>
      <c r="G78" t="s">
        <v>111</v>
      </c>
    </row>
    <row r="79" spans="1:7" x14ac:dyDescent="0.25">
      <c r="A79" s="107">
        <v>41082</v>
      </c>
      <c r="B79" s="68">
        <v>185</v>
      </c>
      <c r="C79" s="68" t="s">
        <v>222</v>
      </c>
      <c r="D79" s="70">
        <v>70</v>
      </c>
      <c r="E79" s="70"/>
      <c r="F79" s="17">
        <f t="shared" si="1"/>
        <v>113673.61999999998</v>
      </c>
    </row>
    <row r="80" spans="1:7" x14ac:dyDescent="0.25">
      <c r="A80" s="107">
        <v>41082</v>
      </c>
      <c r="B80" s="68">
        <v>186</v>
      </c>
      <c r="C80" s="68" t="s">
        <v>223</v>
      </c>
      <c r="D80" s="70">
        <v>70</v>
      </c>
      <c r="E80" s="70"/>
      <c r="F80" s="17">
        <f t="shared" si="1"/>
        <v>113603.61999999998</v>
      </c>
      <c r="G80" t="s">
        <v>111</v>
      </c>
    </row>
    <row r="81" spans="1:7" x14ac:dyDescent="0.25">
      <c r="A81" s="107">
        <v>41082</v>
      </c>
      <c r="B81" s="68">
        <v>187</v>
      </c>
      <c r="C81" s="68" t="s">
        <v>224</v>
      </c>
      <c r="D81" s="70">
        <v>84.8</v>
      </c>
      <c r="E81" s="70"/>
      <c r="F81" s="17">
        <f t="shared" si="1"/>
        <v>113518.81999999998</v>
      </c>
      <c r="G81" t="s">
        <v>111</v>
      </c>
    </row>
    <row r="82" spans="1:7" s="110" customFormat="1" x14ac:dyDescent="0.25">
      <c r="A82" s="108">
        <v>41089</v>
      </c>
      <c r="B82" s="68"/>
      <c r="C82" s="68" t="s">
        <v>211</v>
      </c>
      <c r="D82" s="69">
        <v>3</v>
      </c>
      <c r="E82" s="69"/>
      <c r="F82" s="109">
        <f t="shared" si="1"/>
        <v>113515.81999999998</v>
      </c>
    </row>
    <row r="83" spans="1:7" x14ac:dyDescent="0.25">
      <c r="A83" s="107">
        <v>41091</v>
      </c>
      <c r="B83" s="68">
        <v>188</v>
      </c>
      <c r="C83" s="68" t="s">
        <v>226</v>
      </c>
      <c r="D83" s="70">
        <v>15.9</v>
      </c>
      <c r="E83" s="70"/>
      <c r="F83" s="17">
        <f t="shared" si="1"/>
        <v>113499.91999999998</v>
      </c>
      <c r="G83" s="110" t="s">
        <v>111</v>
      </c>
    </row>
    <row r="84" spans="1:7" x14ac:dyDescent="0.25">
      <c r="A84" s="107">
        <v>41091</v>
      </c>
      <c r="B84" s="68">
        <v>189</v>
      </c>
      <c r="C84" s="68" t="s">
        <v>227</v>
      </c>
      <c r="D84" s="70">
        <v>70</v>
      </c>
      <c r="E84" s="70"/>
      <c r="F84" s="17">
        <f t="shared" si="1"/>
        <v>113429.91999999998</v>
      </c>
      <c r="G84" t="s">
        <v>111</v>
      </c>
    </row>
    <row r="85" spans="1:7" x14ac:dyDescent="0.25">
      <c r="A85" s="107">
        <v>41091</v>
      </c>
      <c r="B85" s="68">
        <v>190</v>
      </c>
      <c r="C85" s="68" t="s">
        <v>228</v>
      </c>
      <c r="D85" s="70">
        <v>70</v>
      </c>
      <c r="E85" s="70"/>
      <c r="F85" s="17">
        <f t="shared" si="1"/>
        <v>113359.91999999998</v>
      </c>
      <c r="G85" t="s">
        <v>111</v>
      </c>
    </row>
    <row r="86" spans="1:7" x14ac:dyDescent="0.25">
      <c r="A86" s="107">
        <v>41091</v>
      </c>
      <c r="B86" s="68">
        <v>191</v>
      </c>
      <c r="C86" s="68" t="s">
        <v>229</v>
      </c>
      <c r="D86" s="70">
        <v>70</v>
      </c>
      <c r="E86" s="70"/>
      <c r="F86" s="17">
        <f t="shared" si="1"/>
        <v>113289.91999999998</v>
      </c>
      <c r="G86" t="s">
        <v>111</v>
      </c>
    </row>
    <row r="87" spans="1:7" x14ac:dyDescent="0.25">
      <c r="A87" s="107">
        <v>41091</v>
      </c>
      <c r="B87" s="68">
        <v>192</v>
      </c>
      <c r="C87" s="68" t="s">
        <v>230</v>
      </c>
      <c r="D87" s="70">
        <v>70</v>
      </c>
      <c r="E87" s="70"/>
      <c r="F87" s="17">
        <f t="shared" si="1"/>
        <v>113219.91999999998</v>
      </c>
      <c r="G87" t="s">
        <v>111</v>
      </c>
    </row>
    <row r="88" spans="1:7" x14ac:dyDescent="0.25">
      <c r="A88" s="107">
        <v>41091</v>
      </c>
      <c r="B88" s="68">
        <v>193</v>
      </c>
      <c r="C88" s="68" t="s">
        <v>25</v>
      </c>
      <c r="D88" s="70">
        <v>6608</v>
      </c>
      <c r="E88" s="70"/>
      <c r="F88" s="17">
        <f t="shared" si="1"/>
        <v>106611.91999999998</v>
      </c>
      <c r="G88" t="s">
        <v>111</v>
      </c>
    </row>
    <row r="89" spans="1:7" s="110" customFormat="1" x14ac:dyDescent="0.25">
      <c r="A89" s="112">
        <v>41099</v>
      </c>
      <c r="B89" s="68">
        <v>194</v>
      </c>
      <c r="C89" s="68" t="s">
        <v>233</v>
      </c>
      <c r="D89" s="62">
        <v>20000</v>
      </c>
      <c r="E89" s="62"/>
      <c r="F89" s="109">
        <f t="shared" si="1"/>
        <v>86611.919999999984</v>
      </c>
      <c r="G89" s="110" t="s">
        <v>111</v>
      </c>
    </row>
    <row r="90" spans="1:7" x14ac:dyDescent="0.25">
      <c r="A90" s="41">
        <v>41099</v>
      </c>
      <c r="B90" s="68">
        <v>195</v>
      </c>
      <c r="C90" s="68" t="s">
        <v>234</v>
      </c>
      <c r="D90" s="35">
        <v>7500</v>
      </c>
      <c r="E90" s="35"/>
      <c r="F90" s="17">
        <f t="shared" si="1"/>
        <v>79111.919999999984</v>
      </c>
      <c r="G90" t="s">
        <v>111</v>
      </c>
    </row>
    <row r="91" spans="1:7" x14ac:dyDescent="0.25">
      <c r="A91" s="41">
        <v>41102</v>
      </c>
      <c r="B91" s="68"/>
      <c r="C91" s="68" t="s">
        <v>112</v>
      </c>
      <c r="D91" s="35"/>
      <c r="E91" s="35">
        <v>2350</v>
      </c>
      <c r="F91" s="17">
        <f t="shared" si="1"/>
        <v>81461.919999999984</v>
      </c>
    </row>
    <row r="92" spans="1:7" x14ac:dyDescent="0.25">
      <c r="A92" s="41">
        <v>41102</v>
      </c>
      <c r="B92" s="68"/>
      <c r="C92" s="68" t="s">
        <v>112</v>
      </c>
      <c r="D92" s="35"/>
      <c r="E92" s="35">
        <v>2547</v>
      </c>
      <c r="F92" s="17">
        <f t="shared" si="1"/>
        <v>84008.919999999984</v>
      </c>
    </row>
    <row r="93" spans="1:7" x14ac:dyDescent="0.25">
      <c r="A93" s="41">
        <v>41105</v>
      </c>
      <c r="B93" s="68"/>
      <c r="C93" s="68" t="s">
        <v>187</v>
      </c>
      <c r="D93" s="35"/>
      <c r="E93" s="35">
        <v>4.66</v>
      </c>
      <c r="F93" s="17">
        <f t="shared" si="1"/>
        <v>84013.579999999987</v>
      </c>
    </row>
    <row r="94" spans="1:7" x14ac:dyDescent="0.25">
      <c r="A94" s="41">
        <v>41107</v>
      </c>
      <c r="B94" s="68">
        <v>196</v>
      </c>
      <c r="C94" s="68" t="s">
        <v>235</v>
      </c>
      <c r="D94" s="35">
        <v>546</v>
      </c>
      <c r="E94" s="35"/>
      <c r="F94" s="17">
        <f t="shared" si="1"/>
        <v>83467.579999999987</v>
      </c>
      <c r="G94" t="s">
        <v>111</v>
      </c>
    </row>
    <row r="95" spans="1:7" x14ac:dyDescent="0.25">
      <c r="A95" s="41">
        <v>41117</v>
      </c>
      <c r="B95" s="68">
        <v>197</v>
      </c>
      <c r="C95" s="68" t="s">
        <v>51</v>
      </c>
      <c r="D95" s="35">
        <v>570</v>
      </c>
      <c r="E95" s="35"/>
      <c r="F95" s="17">
        <f t="shared" si="1"/>
        <v>82897.579999999987</v>
      </c>
      <c r="G95" t="s">
        <v>111</v>
      </c>
    </row>
    <row r="96" spans="1:7" x14ac:dyDescent="0.25">
      <c r="A96" s="41">
        <v>41121</v>
      </c>
      <c r="B96" s="68"/>
      <c r="C96" s="68" t="s">
        <v>211</v>
      </c>
      <c r="D96" s="35">
        <v>3</v>
      </c>
      <c r="E96" s="35"/>
      <c r="F96" s="17">
        <f t="shared" si="1"/>
        <v>82894.579999999987</v>
      </c>
    </row>
    <row r="97" spans="1:7" x14ac:dyDescent="0.25">
      <c r="A97" s="112">
        <v>221</v>
      </c>
      <c r="B97" s="68">
        <v>198</v>
      </c>
      <c r="C97" s="68" t="s">
        <v>52</v>
      </c>
      <c r="D97" s="35">
        <v>6787.5</v>
      </c>
      <c r="E97" s="35"/>
      <c r="F97" s="17">
        <f t="shared" si="1"/>
        <v>76107.079999999987</v>
      </c>
      <c r="G97" t="s">
        <v>111</v>
      </c>
    </row>
    <row r="98" spans="1:7" x14ac:dyDescent="0.25">
      <c r="A98" s="41">
        <v>41129</v>
      </c>
      <c r="B98" s="68">
        <v>199</v>
      </c>
      <c r="C98" s="68" t="s">
        <v>25</v>
      </c>
      <c r="D98" s="35">
        <v>1224</v>
      </c>
      <c r="E98" s="35"/>
      <c r="F98" s="17">
        <f t="shared" si="1"/>
        <v>74883.079999999987</v>
      </c>
      <c r="G98" t="s">
        <v>111</v>
      </c>
    </row>
    <row r="99" spans="1:7" x14ac:dyDescent="0.25">
      <c r="A99" s="41">
        <v>41129</v>
      </c>
      <c r="B99" s="68">
        <v>203</v>
      </c>
      <c r="C99" s="68" t="s">
        <v>237</v>
      </c>
      <c r="D99" s="35">
        <v>20</v>
      </c>
      <c r="E99" s="35"/>
      <c r="F99" s="17">
        <f t="shared" si="1"/>
        <v>74863.079999999987</v>
      </c>
      <c r="G99" t="s">
        <v>111</v>
      </c>
    </row>
    <row r="100" spans="1:7" x14ac:dyDescent="0.25">
      <c r="A100" s="41">
        <v>41129</v>
      </c>
      <c r="B100" s="68">
        <v>204</v>
      </c>
      <c r="C100" s="68" t="s">
        <v>236</v>
      </c>
      <c r="D100" s="35">
        <v>100</v>
      </c>
      <c r="E100" s="35"/>
      <c r="F100" s="17">
        <f t="shared" si="1"/>
        <v>74763.079999999987</v>
      </c>
      <c r="G100" t="s">
        <v>111</v>
      </c>
    </row>
    <row r="101" spans="1:7" x14ac:dyDescent="0.25">
      <c r="A101" s="41">
        <v>41131</v>
      </c>
      <c r="B101" s="13"/>
      <c r="C101" s="68" t="s">
        <v>112</v>
      </c>
      <c r="D101" s="35"/>
      <c r="E101" s="35">
        <v>2665</v>
      </c>
      <c r="F101" s="17">
        <f t="shared" si="1"/>
        <v>77428.079999999987</v>
      </c>
    </row>
    <row r="102" spans="1:7" x14ac:dyDescent="0.25">
      <c r="A102" s="41">
        <v>41136</v>
      </c>
      <c r="B102" s="13"/>
      <c r="C102" s="68" t="s">
        <v>187</v>
      </c>
      <c r="D102" s="35"/>
      <c r="E102" s="35">
        <v>3.8</v>
      </c>
      <c r="F102" s="17">
        <f t="shared" si="1"/>
        <v>77431.87999999999</v>
      </c>
    </row>
    <row r="103" spans="1:7" x14ac:dyDescent="0.25">
      <c r="A103" s="107">
        <v>41141</v>
      </c>
      <c r="B103" s="67"/>
      <c r="C103" s="68" t="s">
        <v>112</v>
      </c>
      <c r="D103" s="70"/>
      <c r="E103" s="70">
        <v>10969</v>
      </c>
      <c r="F103" s="70">
        <f t="shared" si="1"/>
        <v>88400.87999999999</v>
      </c>
    </row>
    <row r="104" spans="1:7" s="106" customFormat="1" x14ac:dyDescent="0.25">
      <c r="A104" s="107">
        <v>41149</v>
      </c>
      <c r="B104" s="67"/>
      <c r="C104" s="68" t="s">
        <v>63</v>
      </c>
      <c r="D104" s="70">
        <v>5</v>
      </c>
      <c r="E104" s="70"/>
      <c r="F104" s="70">
        <f t="shared" si="1"/>
        <v>88395.87999999999</v>
      </c>
    </row>
    <row r="105" spans="1:7" s="106" customFormat="1" x14ac:dyDescent="0.25">
      <c r="A105" s="107">
        <v>41149</v>
      </c>
      <c r="B105" s="67"/>
      <c r="C105" s="68" t="s">
        <v>238</v>
      </c>
      <c r="D105" s="70">
        <v>140</v>
      </c>
      <c r="E105" s="70"/>
      <c r="F105" s="70">
        <f t="shared" si="1"/>
        <v>88255.87999999999</v>
      </c>
    </row>
    <row r="106" spans="1:7" s="106" customFormat="1" x14ac:dyDescent="0.25">
      <c r="A106" s="107">
        <v>41152</v>
      </c>
      <c r="B106" s="67"/>
      <c r="C106" s="68" t="s">
        <v>211</v>
      </c>
      <c r="D106" s="70">
        <v>3</v>
      </c>
      <c r="E106" s="70"/>
      <c r="F106" s="70">
        <f t="shared" si="1"/>
        <v>88252.87999999999</v>
      </c>
    </row>
    <row r="107" spans="1:7" x14ac:dyDescent="0.25">
      <c r="A107" s="107">
        <v>41162</v>
      </c>
      <c r="B107" s="67"/>
      <c r="C107" s="68" t="s">
        <v>112</v>
      </c>
      <c r="D107" s="70"/>
      <c r="E107" s="70">
        <v>4400</v>
      </c>
      <c r="F107" s="70">
        <f t="shared" si="1"/>
        <v>92652.87999999999</v>
      </c>
    </row>
    <row r="108" spans="1:7" x14ac:dyDescent="0.25">
      <c r="A108" s="107">
        <v>41167</v>
      </c>
      <c r="B108" s="67"/>
      <c r="C108" s="68" t="s">
        <v>187</v>
      </c>
      <c r="D108" s="70"/>
      <c r="E108" s="70">
        <v>3.97</v>
      </c>
      <c r="F108" s="70">
        <f t="shared" si="1"/>
        <v>92656.849999999991</v>
      </c>
    </row>
    <row r="109" spans="1:7" s="106" customFormat="1" x14ac:dyDescent="0.25">
      <c r="A109" s="107">
        <v>41167</v>
      </c>
      <c r="B109" s="67">
        <v>200</v>
      </c>
      <c r="C109" s="68" t="s">
        <v>165</v>
      </c>
      <c r="D109" s="70">
        <v>756</v>
      </c>
      <c r="E109" s="70"/>
      <c r="F109" s="70">
        <f t="shared" si="1"/>
        <v>91900.849999999991</v>
      </c>
      <c r="G109" s="106" t="s">
        <v>111</v>
      </c>
    </row>
    <row r="110" spans="1:7" x14ac:dyDescent="0.25">
      <c r="A110" s="107">
        <v>41173</v>
      </c>
      <c r="B110" s="67"/>
      <c r="C110" s="68" t="s">
        <v>112</v>
      </c>
      <c r="D110" s="70"/>
      <c r="E110" s="70">
        <v>784</v>
      </c>
      <c r="F110" s="70">
        <f t="shared" si="1"/>
        <v>92684.849999999991</v>
      </c>
    </row>
    <row r="111" spans="1:7" x14ac:dyDescent="0.25">
      <c r="A111" s="107">
        <v>41173</v>
      </c>
      <c r="B111" s="67"/>
      <c r="C111" s="68" t="s">
        <v>112</v>
      </c>
      <c r="D111" s="70"/>
      <c r="E111" s="70">
        <v>2100</v>
      </c>
      <c r="F111" s="70">
        <f t="shared" si="1"/>
        <v>94784.849999999991</v>
      </c>
    </row>
    <row r="112" spans="1:7" s="106" customFormat="1" x14ac:dyDescent="0.25">
      <c r="A112" s="107">
        <v>41180</v>
      </c>
      <c r="B112" s="67"/>
      <c r="C112" s="68" t="s">
        <v>211</v>
      </c>
      <c r="D112" s="70">
        <v>3</v>
      </c>
      <c r="E112" s="70"/>
      <c r="F112" s="70">
        <f t="shared" si="1"/>
        <v>94781.849999999991</v>
      </c>
    </row>
    <row r="113" spans="1:7" s="106" customFormat="1" x14ac:dyDescent="0.25">
      <c r="A113" s="107">
        <v>41192</v>
      </c>
      <c r="B113" s="67">
        <v>202</v>
      </c>
      <c r="C113" s="68" t="s">
        <v>239</v>
      </c>
      <c r="D113" s="70">
        <v>630</v>
      </c>
      <c r="E113" s="70"/>
      <c r="F113" s="70">
        <f t="shared" si="1"/>
        <v>94151.849999999991</v>
      </c>
      <c r="G113" s="106" t="s">
        <v>111</v>
      </c>
    </row>
    <row r="114" spans="1:7" x14ac:dyDescent="0.25">
      <c r="A114" s="107">
        <v>41183</v>
      </c>
      <c r="B114" s="68">
        <v>201</v>
      </c>
      <c r="C114" s="68" t="s">
        <v>154</v>
      </c>
      <c r="D114" s="70">
        <v>456</v>
      </c>
      <c r="E114" s="70"/>
      <c r="F114" s="70">
        <f t="shared" si="1"/>
        <v>93695.849999999991</v>
      </c>
      <c r="G114" t="s">
        <v>111</v>
      </c>
    </row>
    <row r="115" spans="1:7" x14ac:dyDescent="0.25">
      <c r="A115" s="107">
        <v>41197</v>
      </c>
      <c r="B115" s="68"/>
      <c r="C115" s="68" t="s">
        <v>187</v>
      </c>
      <c r="D115" s="70"/>
      <c r="E115" s="70">
        <v>3.87</v>
      </c>
      <c r="F115" s="70">
        <f t="shared" si="1"/>
        <v>93699.719999999987</v>
      </c>
    </row>
    <row r="116" spans="1:7" x14ac:dyDescent="0.25">
      <c r="A116" s="107">
        <v>41206</v>
      </c>
      <c r="B116" s="68"/>
      <c r="C116" s="68" t="s">
        <v>112</v>
      </c>
      <c r="D116" s="70"/>
      <c r="E116" s="70">
        <v>175</v>
      </c>
      <c r="F116" s="70">
        <f t="shared" si="1"/>
        <v>93874.719999999987</v>
      </c>
    </row>
    <row r="117" spans="1:7" x14ac:dyDescent="0.25">
      <c r="A117" s="107">
        <v>41206</v>
      </c>
      <c r="B117" s="68"/>
      <c r="C117" s="68" t="s">
        <v>112</v>
      </c>
      <c r="D117" s="70"/>
      <c r="E117" s="70">
        <v>166</v>
      </c>
      <c r="F117" s="70">
        <f t="shared" si="1"/>
        <v>94040.719999999987</v>
      </c>
    </row>
    <row r="118" spans="1:7" x14ac:dyDescent="0.25">
      <c r="A118" s="107">
        <v>41210</v>
      </c>
      <c r="B118" s="67">
        <v>205</v>
      </c>
      <c r="C118" s="68" t="s">
        <v>154</v>
      </c>
      <c r="D118" s="70">
        <v>228</v>
      </c>
      <c r="E118" s="70"/>
      <c r="F118" s="70">
        <f t="shared" si="1"/>
        <v>93812.719999999987</v>
      </c>
      <c r="G118" t="s">
        <v>111</v>
      </c>
    </row>
    <row r="119" spans="1:7" x14ac:dyDescent="0.25">
      <c r="A119" s="107">
        <v>41213</v>
      </c>
      <c r="B119" s="67"/>
      <c r="C119" s="68" t="s">
        <v>211</v>
      </c>
      <c r="D119" s="70">
        <v>3</v>
      </c>
      <c r="E119" s="70"/>
      <c r="F119" s="70">
        <f t="shared" si="1"/>
        <v>93809.719999999987</v>
      </c>
    </row>
    <row r="120" spans="1:7" s="106" customFormat="1" x14ac:dyDescent="0.25">
      <c r="A120" s="107">
        <v>41224</v>
      </c>
      <c r="B120" s="67">
        <v>206</v>
      </c>
      <c r="C120" s="67" t="s">
        <v>69</v>
      </c>
      <c r="D120" s="70">
        <v>792</v>
      </c>
      <c r="E120" s="70"/>
      <c r="F120" s="70">
        <f t="shared" si="1"/>
        <v>93017.719999999987</v>
      </c>
      <c r="G120" s="106" t="s">
        <v>111</v>
      </c>
    </row>
    <row r="121" spans="1:7" x14ac:dyDescent="0.25">
      <c r="A121" s="107">
        <v>41224</v>
      </c>
      <c r="B121" s="67">
        <v>207</v>
      </c>
      <c r="C121" s="67" t="s">
        <v>218</v>
      </c>
      <c r="D121" s="70"/>
      <c r="E121" s="70"/>
      <c r="F121" s="70">
        <f t="shared" si="1"/>
        <v>93017.719999999987</v>
      </c>
      <c r="G121" t="s">
        <v>111</v>
      </c>
    </row>
    <row r="122" spans="1:7" x14ac:dyDescent="0.25">
      <c r="A122" s="41">
        <v>41224</v>
      </c>
      <c r="B122" s="68">
        <v>208</v>
      </c>
      <c r="C122" s="68" t="s">
        <v>240</v>
      </c>
      <c r="D122" s="35">
        <v>2554</v>
      </c>
      <c r="E122" s="35"/>
      <c r="F122" s="70">
        <f t="shared" si="1"/>
        <v>90463.719999999987</v>
      </c>
      <c r="G122" t="s">
        <v>111</v>
      </c>
    </row>
    <row r="123" spans="1:7" x14ac:dyDescent="0.25">
      <c r="A123" s="41">
        <v>41224</v>
      </c>
      <c r="B123" s="68">
        <v>209</v>
      </c>
      <c r="C123" s="68" t="s">
        <v>240</v>
      </c>
      <c r="D123" s="35">
        <v>87.3</v>
      </c>
      <c r="E123" s="35"/>
      <c r="F123" s="70">
        <f t="shared" si="1"/>
        <v>90376.419999999984</v>
      </c>
      <c r="G123" t="s">
        <v>111</v>
      </c>
    </row>
    <row r="124" spans="1:7" x14ac:dyDescent="0.25">
      <c r="A124" s="41">
        <v>41224</v>
      </c>
      <c r="B124" s="68">
        <v>210</v>
      </c>
      <c r="C124" s="68" t="s">
        <v>27</v>
      </c>
      <c r="D124" s="35">
        <v>82415</v>
      </c>
      <c r="E124" s="35"/>
      <c r="F124" s="70">
        <f t="shared" si="1"/>
        <v>7961.4199999999837</v>
      </c>
      <c r="G124" t="s">
        <v>111</v>
      </c>
    </row>
    <row r="125" spans="1:7" x14ac:dyDescent="0.25">
      <c r="A125" s="41">
        <v>41227</v>
      </c>
      <c r="B125" s="68"/>
      <c r="C125" s="68" t="s">
        <v>112</v>
      </c>
      <c r="D125" s="35"/>
      <c r="E125" s="35">
        <v>40</v>
      </c>
      <c r="F125" s="70">
        <f t="shared" si="1"/>
        <v>8001.4199999999837</v>
      </c>
    </row>
    <row r="126" spans="1:7" x14ac:dyDescent="0.25">
      <c r="A126" s="41">
        <v>41228</v>
      </c>
      <c r="B126" s="68"/>
      <c r="C126" s="68" t="s">
        <v>187</v>
      </c>
      <c r="D126" s="35"/>
      <c r="E126" s="35">
        <v>3.99</v>
      </c>
      <c r="F126" s="70">
        <f t="shared" si="1"/>
        <v>8005.4099999999835</v>
      </c>
    </row>
    <row r="127" spans="1:7" x14ac:dyDescent="0.25">
      <c r="A127" s="41">
        <v>41243</v>
      </c>
      <c r="B127" s="13"/>
      <c r="C127" s="68" t="s">
        <v>211</v>
      </c>
      <c r="D127" s="35">
        <v>3</v>
      </c>
      <c r="E127" s="35"/>
      <c r="F127" s="70">
        <f t="shared" si="1"/>
        <v>8002.4099999999835</v>
      </c>
    </row>
    <row r="128" spans="1:7" x14ac:dyDescent="0.25">
      <c r="A128" s="41">
        <v>41255</v>
      </c>
      <c r="B128" s="13">
        <v>211</v>
      </c>
      <c r="C128" s="68" t="s">
        <v>242</v>
      </c>
      <c r="D128" s="35">
        <v>500</v>
      </c>
      <c r="E128" s="35"/>
      <c r="F128" s="70">
        <f t="shared" si="1"/>
        <v>7502.4099999999835</v>
      </c>
      <c r="G128" t="s">
        <v>111</v>
      </c>
    </row>
    <row r="129" spans="1:7" x14ac:dyDescent="0.25">
      <c r="A129" s="41">
        <v>41255</v>
      </c>
      <c r="B129" s="13">
        <v>212</v>
      </c>
      <c r="C129" s="68" t="s">
        <v>242</v>
      </c>
      <c r="D129" s="35">
        <v>500</v>
      </c>
      <c r="E129" s="35"/>
      <c r="F129" s="70">
        <f t="shared" si="1"/>
        <v>7002.4099999999835</v>
      </c>
      <c r="G129" t="s">
        <v>111</v>
      </c>
    </row>
    <row r="130" spans="1:7" x14ac:dyDescent="0.25">
      <c r="A130" s="41">
        <v>41258</v>
      </c>
      <c r="B130" s="13"/>
      <c r="C130" s="68" t="s">
        <v>187</v>
      </c>
      <c r="D130" s="35"/>
      <c r="E130" s="35">
        <v>0.92</v>
      </c>
      <c r="F130" s="70">
        <f t="shared" si="1"/>
        <v>7003.3299999999836</v>
      </c>
    </row>
    <row r="131" spans="1:7" x14ac:dyDescent="0.25">
      <c r="A131" s="113">
        <v>41639</v>
      </c>
      <c r="B131" s="23"/>
      <c r="C131" s="114" t="s">
        <v>211</v>
      </c>
      <c r="D131" s="115">
        <v>3</v>
      </c>
      <c r="E131" s="115"/>
      <c r="F131" s="70">
        <f t="shared" si="1"/>
        <v>7000.3299999999836</v>
      </c>
    </row>
    <row r="132" spans="1:7" x14ac:dyDescent="0.25">
      <c r="D132" s="1">
        <f>SUM(D9:D131)</f>
        <v>175232.74</v>
      </c>
      <c r="E132" s="1">
        <f>SUM(E9:E130)</f>
        <v>171864.34999999998</v>
      </c>
    </row>
  </sheetData>
  <pageMargins left="0.7" right="0.7" top="0.75" bottom="0.75" header="0.3" footer="0.3"/>
  <pageSetup scale="98" fitToHeight="3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4" workbookViewId="0">
      <selection activeCell="D31" sqref="D31"/>
    </sheetView>
  </sheetViews>
  <sheetFormatPr defaultRowHeight="15" x14ac:dyDescent="0.25"/>
  <cols>
    <col min="1" max="1" width="29.7109375" customWidth="1"/>
    <col min="2" max="2" width="0" hidden="1" customWidth="1"/>
    <col min="3" max="3" width="18" customWidth="1"/>
    <col min="4" max="4" width="16.5703125" customWidth="1"/>
    <col min="5" max="5" width="17.85546875" customWidth="1"/>
    <col min="6" max="6" width="11.140625" bestFit="1" customWidth="1"/>
    <col min="7" max="7" width="14.5703125" customWidth="1"/>
    <col min="8" max="9" width="11.140625" bestFit="1" customWidth="1"/>
  </cols>
  <sheetData>
    <row r="1" spans="1:9" x14ac:dyDescent="0.25">
      <c r="A1" t="s">
        <v>91</v>
      </c>
    </row>
    <row r="2" spans="1:9" x14ac:dyDescent="0.25">
      <c r="A2" s="5">
        <v>41623</v>
      </c>
    </row>
    <row r="3" spans="1:9" x14ac:dyDescent="0.25">
      <c r="B3" s="10"/>
      <c r="C3" s="10"/>
      <c r="D3" s="10"/>
      <c r="E3" s="10"/>
      <c r="F3" s="10"/>
      <c r="G3" s="10"/>
      <c r="H3" s="10"/>
      <c r="I3" s="10"/>
    </row>
    <row r="4" spans="1:9" s="3" customFormat="1" x14ac:dyDescent="0.25">
      <c r="A4" s="3" t="s">
        <v>78</v>
      </c>
      <c r="B4" s="116" t="s">
        <v>105</v>
      </c>
      <c r="C4" s="116">
        <v>2013</v>
      </c>
      <c r="D4" s="116">
        <v>2012</v>
      </c>
      <c r="E4" s="116">
        <v>2011</v>
      </c>
      <c r="F4" s="116">
        <v>2010</v>
      </c>
      <c r="G4" s="116">
        <v>2009</v>
      </c>
      <c r="H4" s="116">
        <v>2008</v>
      </c>
      <c r="I4" s="116">
        <v>2007</v>
      </c>
    </row>
    <row r="5" spans="1:9" x14ac:dyDescent="0.25">
      <c r="A5" t="s">
        <v>177</v>
      </c>
      <c r="C5" s="1">
        <v>169780.36</v>
      </c>
      <c r="D5" s="1">
        <v>171864.35</v>
      </c>
      <c r="E5" s="1">
        <v>171713</v>
      </c>
      <c r="F5" s="1">
        <v>179567</v>
      </c>
      <c r="G5" s="1">
        <v>180552</v>
      </c>
      <c r="H5" s="1">
        <v>166686</v>
      </c>
      <c r="I5" s="1">
        <v>170268</v>
      </c>
    </row>
    <row r="6" spans="1:9" x14ac:dyDescent="0.25">
      <c r="A6" t="s">
        <v>297</v>
      </c>
      <c r="C6" s="1">
        <v>50000</v>
      </c>
      <c r="D6" s="1"/>
      <c r="E6" s="1"/>
      <c r="F6" s="1"/>
      <c r="G6" s="1"/>
      <c r="H6" s="1"/>
      <c r="I6" s="1"/>
    </row>
    <row r="7" spans="1:9" x14ac:dyDescent="0.25">
      <c r="A7" t="s">
        <v>79</v>
      </c>
      <c r="C7" s="1"/>
      <c r="D7" s="1"/>
      <c r="E7" s="1"/>
      <c r="F7" s="1">
        <v>993</v>
      </c>
      <c r="G7" s="1">
        <v>1172.56</v>
      </c>
      <c r="H7" s="1">
        <v>2435</v>
      </c>
      <c r="I7" s="1">
        <v>1606</v>
      </c>
    </row>
    <row r="8" spans="1:9" x14ac:dyDescent="0.25">
      <c r="A8" t="s">
        <v>7</v>
      </c>
      <c r="C8" s="1"/>
      <c r="D8" s="1"/>
      <c r="E8" s="1"/>
      <c r="F8" s="1">
        <v>227.56</v>
      </c>
      <c r="G8" s="1">
        <v>384.03</v>
      </c>
      <c r="H8" s="1">
        <v>439.8</v>
      </c>
      <c r="I8" s="1">
        <v>412.49</v>
      </c>
    </row>
    <row r="9" spans="1:9" x14ac:dyDescent="0.25">
      <c r="A9" t="s">
        <v>80</v>
      </c>
      <c r="C9" s="1"/>
      <c r="D9" s="1"/>
      <c r="E9" s="1"/>
      <c r="F9" s="1"/>
      <c r="G9" s="1">
        <v>5</v>
      </c>
      <c r="H9" s="1"/>
      <c r="I9" s="1">
        <v>621</v>
      </c>
    </row>
    <row r="10" spans="1:9" x14ac:dyDescent="0.25">
      <c r="A10" t="s">
        <v>152</v>
      </c>
      <c r="C10" s="1">
        <v>44072.75</v>
      </c>
      <c r="D10" s="1">
        <v>44048.86</v>
      </c>
      <c r="E10" s="1">
        <v>44027.839999999997</v>
      </c>
      <c r="F10" s="1"/>
      <c r="G10" s="1"/>
      <c r="H10" s="1"/>
      <c r="I10" s="1"/>
    </row>
    <row r="11" spans="1:9" x14ac:dyDescent="0.25">
      <c r="C11" s="1"/>
      <c r="D11" s="1"/>
      <c r="E11" s="1"/>
      <c r="F11" s="1"/>
      <c r="G11" s="1"/>
      <c r="H11" s="1"/>
      <c r="I11" s="1"/>
    </row>
    <row r="12" spans="1:9" s="3" customFormat="1" x14ac:dyDescent="0.25">
      <c r="A12" s="3" t="s">
        <v>9</v>
      </c>
      <c r="C12" s="4">
        <f>SUM(C5:C11)</f>
        <v>263853.11</v>
      </c>
      <c r="D12" s="4">
        <v>215913.21000000002</v>
      </c>
      <c r="E12" s="4">
        <v>215740.84</v>
      </c>
      <c r="F12" s="4">
        <v>180662</v>
      </c>
      <c r="G12" s="4">
        <v>182113.59</v>
      </c>
      <c r="H12" s="4">
        <v>169560.8</v>
      </c>
      <c r="I12" s="4">
        <v>172907.49</v>
      </c>
    </row>
    <row r="13" spans="1:9" x14ac:dyDescent="0.25">
      <c r="C13" s="1"/>
      <c r="D13" s="1"/>
      <c r="E13" s="1"/>
      <c r="F13" s="1"/>
      <c r="G13" s="1"/>
      <c r="H13" s="1"/>
      <c r="I13" s="1"/>
    </row>
    <row r="14" spans="1:9" x14ac:dyDescent="0.25">
      <c r="A14" s="3" t="s">
        <v>81</v>
      </c>
      <c r="C14" s="1"/>
      <c r="D14" s="1"/>
      <c r="E14" s="1"/>
      <c r="F14" s="1"/>
      <c r="G14" s="1"/>
      <c r="H14" s="1"/>
      <c r="I14" s="1"/>
    </row>
    <row r="15" spans="1:9" x14ac:dyDescent="0.25">
      <c r="A15" t="s">
        <v>11</v>
      </c>
      <c r="C15" s="1">
        <v>50000</v>
      </c>
      <c r="D15" s="1">
        <v>50000</v>
      </c>
      <c r="E15" s="1">
        <v>58750</v>
      </c>
      <c r="F15" s="1">
        <v>56000</v>
      </c>
      <c r="G15" s="1">
        <v>65000</v>
      </c>
      <c r="H15" s="1">
        <v>67000</v>
      </c>
      <c r="I15" s="1">
        <v>57000</v>
      </c>
    </row>
    <row r="16" spans="1:9" x14ac:dyDescent="0.25">
      <c r="A16" t="s">
        <v>12</v>
      </c>
      <c r="C16" s="1">
        <v>775.86</v>
      </c>
      <c r="D16" s="1">
        <v>546</v>
      </c>
      <c r="E16" s="1">
        <v>438.9</v>
      </c>
      <c r="F16" s="1">
        <v>717.24</v>
      </c>
      <c r="G16" s="1">
        <v>1272.96</v>
      </c>
      <c r="H16" s="1">
        <v>759.2</v>
      </c>
      <c r="I16" s="1">
        <v>1546.29</v>
      </c>
    </row>
    <row r="17" spans="1:9" x14ac:dyDescent="0.25">
      <c r="A17" t="s">
        <v>82</v>
      </c>
      <c r="C17" s="1">
        <v>85483</v>
      </c>
      <c r="D17" s="1">
        <v>82415</v>
      </c>
      <c r="E17" s="1">
        <v>84873.36</v>
      </c>
      <c r="F17" s="1">
        <v>87830</v>
      </c>
      <c r="G17" s="1">
        <v>83579</v>
      </c>
      <c r="H17" s="1">
        <v>74202</v>
      </c>
      <c r="I17" s="1">
        <v>75541</v>
      </c>
    </row>
    <row r="18" spans="1:9" x14ac:dyDescent="0.25">
      <c r="A18" t="s">
        <v>83</v>
      </c>
      <c r="C18" s="1">
        <v>10322.75</v>
      </c>
      <c r="D18" s="1">
        <v>10718.84</v>
      </c>
      <c r="E18" s="1">
        <v>10570</v>
      </c>
      <c r="F18" s="1">
        <v>13200.92</v>
      </c>
      <c r="G18" s="1"/>
      <c r="H18" s="1"/>
      <c r="I18" s="1"/>
    </row>
    <row r="19" spans="1:9" x14ac:dyDescent="0.25">
      <c r="A19" t="s">
        <v>84</v>
      </c>
      <c r="C19" s="1"/>
      <c r="D19" s="1"/>
      <c r="E19" s="1"/>
      <c r="F19" s="1">
        <v>127</v>
      </c>
      <c r="G19" s="1">
        <v>95</v>
      </c>
      <c r="H19" s="1">
        <v>186</v>
      </c>
      <c r="I19" s="1">
        <v>62</v>
      </c>
    </row>
    <row r="20" spans="1:9" x14ac:dyDescent="0.25">
      <c r="A20" t="s">
        <v>13</v>
      </c>
      <c r="C20" s="1">
        <v>7580</v>
      </c>
      <c r="D20" s="1">
        <v>8516</v>
      </c>
      <c r="E20" s="1">
        <v>7160</v>
      </c>
      <c r="F20" s="1">
        <v>7908</v>
      </c>
      <c r="G20" s="1">
        <v>10618.4</v>
      </c>
      <c r="H20" s="1">
        <v>9743.6</v>
      </c>
      <c r="I20" s="1">
        <v>10811</v>
      </c>
    </row>
    <row r="21" spans="1:9" x14ac:dyDescent="0.25">
      <c r="A21" t="s">
        <v>167</v>
      </c>
      <c r="C21" s="1">
        <v>4424.05</v>
      </c>
      <c r="D21" s="1">
        <v>3518.1</v>
      </c>
      <c r="E21" s="1">
        <v>4892.2</v>
      </c>
      <c r="F21" s="1">
        <v>1232</v>
      </c>
      <c r="G21" s="1">
        <v>4694.7</v>
      </c>
      <c r="H21" s="1">
        <v>6932.75</v>
      </c>
      <c r="I21" s="1">
        <v>7101.41</v>
      </c>
    </row>
    <row r="22" spans="1:9" x14ac:dyDescent="0.25">
      <c r="A22" t="s">
        <v>15</v>
      </c>
      <c r="C22" s="1"/>
      <c r="D22" s="1">
        <v>14287.5</v>
      </c>
      <c r="E22" s="1">
        <v>10467</v>
      </c>
      <c r="F22" s="1">
        <v>22675</v>
      </c>
      <c r="G22" s="1">
        <v>0</v>
      </c>
      <c r="H22" s="1">
        <v>19003.080000000002</v>
      </c>
      <c r="I22" s="1">
        <v>0</v>
      </c>
    </row>
    <row r="23" spans="1:9" x14ac:dyDescent="0.25">
      <c r="A23" t="s">
        <v>16</v>
      </c>
      <c r="C23" s="1">
        <v>2166</v>
      </c>
      <c r="D23" s="1">
        <v>1066</v>
      </c>
      <c r="E23" s="1">
        <v>1066</v>
      </c>
      <c r="F23" s="1">
        <v>2166</v>
      </c>
      <c r="G23" s="1">
        <v>2066</v>
      </c>
      <c r="H23" s="1">
        <v>2066</v>
      </c>
      <c r="I23" s="1">
        <v>2066</v>
      </c>
    </row>
    <row r="24" spans="1:9" x14ac:dyDescent="0.25">
      <c r="A24" t="s">
        <v>87</v>
      </c>
      <c r="C24" s="1">
        <v>1430</v>
      </c>
      <c r="D24" s="1">
        <v>510</v>
      </c>
      <c r="E24" s="1">
        <v>320</v>
      </c>
      <c r="F24" s="1">
        <v>720</v>
      </c>
      <c r="G24" s="1">
        <v>2720.86</v>
      </c>
      <c r="H24" s="1">
        <v>1090.51</v>
      </c>
      <c r="I24" s="1">
        <v>1597.19</v>
      </c>
    </row>
    <row r="25" spans="1:9" x14ac:dyDescent="0.25">
      <c r="A25" t="s">
        <v>86</v>
      </c>
      <c r="C25" s="1">
        <v>2225</v>
      </c>
      <c r="D25" s="1"/>
      <c r="E25" s="1">
        <v>950</v>
      </c>
      <c r="F25" s="1">
        <v>876</v>
      </c>
      <c r="G25" s="1">
        <v>790</v>
      </c>
      <c r="H25" s="1">
        <v>690</v>
      </c>
      <c r="I25" s="1">
        <v>666.95</v>
      </c>
    </row>
    <row r="26" spans="1:9" x14ac:dyDescent="0.25">
      <c r="A26" t="s">
        <v>274</v>
      </c>
      <c r="C26" s="1">
        <v>752.61</v>
      </c>
      <c r="D26" s="1"/>
      <c r="E26" s="1"/>
      <c r="F26" s="1"/>
      <c r="G26" s="1"/>
      <c r="H26" s="1"/>
      <c r="I26" s="1"/>
    </row>
    <row r="27" spans="1:9" x14ac:dyDescent="0.25">
      <c r="A27" t="s">
        <v>85</v>
      </c>
      <c r="C27" s="1">
        <v>895</v>
      </c>
      <c r="D27" s="1">
        <v>2380</v>
      </c>
      <c r="E27" s="1">
        <v>1555</v>
      </c>
      <c r="F27" s="1">
        <v>4729</v>
      </c>
      <c r="G27" s="1"/>
      <c r="H27" s="1"/>
      <c r="I27" s="1"/>
    </row>
    <row r="28" spans="1:9" x14ac:dyDescent="0.25">
      <c r="A28" t="s">
        <v>49</v>
      </c>
      <c r="C28" s="1"/>
      <c r="D28" s="1"/>
      <c r="E28" s="1"/>
      <c r="F28" s="1">
        <v>7500</v>
      </c>
      <c r="G28" s="1"/>
      <c r="H28" s="1"/>
      <c r="I28" s="1"/>
    </row>
    <row r="29" spans="1:9" x14ac:dyDescent="0.25">
      <c r="A29" t="s">
        <v>108</v>
      </c>
      <c r="C29" s="1">
        <v>2693.35</v>
      </c>
      <c r="D29" s="1">
        <v>1272.3</v>
      </c>
      <c r="E29" s="1">
        <v>426.45</v>
      </c>
      <c r="F29" s="1">
        <v>85.21</v>
      </c>
      <c r="G29" s="1"/>
      <c r="H29" s="1"/>
      <c r="I29" s="1"/>
    </row>
    <row r="30" spans="1:9" x14ac:dyDescent="0.25">
      <c r="A30" t="s">
        <v>151</v>
      </c>
      <c r="C30" s="1"/>
      <c r="D30" s="1"/>
      <c r="E30" s="1">
        <v>318.39999999999998</v>
      </c>
      <c r="F30" s="1"/>
      <c r="G30" s="1"/>
      <c r="H30" s="1"/>
      <c r="I30" s="1"/>
    </row>
    <row r="31" spans="1:9" s="6" customFormat="1" x14ac:dyDescent="0.25">
      <c r="A31" s="6" t="s">
        <v>292</v>
      </c>
      <c r="C31" s="7">
        <v>167171.19</v>
      </c>
      <c r="D31" s="7">
        <f>SUM(D15:D30)</f>
        <v>175229.74</v>
      </c>
      <c r="E31" s="7">
        <v>182226.21</v>
      </c>
      <c r="F31" s="7">
        <v>205766.37</v>
      </c>
      <c r="G31" s="7">
        <v>170836.92</v>
      </c>
      <c r="H31" s="7">
        <v>181673.14</v>
      </c>
      <c r="I31" s="7">
        <v>156391.84000000003</v>
      </c>
    </row>
    <row r="32" spans="1:9" s="6" customFormat="1" x14ac:dyDescent="0.25">
      <c r="D32" s="7"/>
      <c r="E32" s="7"/>
      <c r="F32" s="7"/>
      <c r="G32" s="7"/>
      <c r="H32" s="7"/>
      <c r="I32" s="7"/>
    </row>
    <row r="33" spans="1:9" x14ac:dyDescent="0.25">
      <c r="C33" s="1"/>
      <c r="D33" s="1"/>
      <c r="E33" s="1"/>
      <c r="F33" s="1"/>
      <c r="G33" s="1"/>
      <c r="H33" s="1"/>
      <c r="I33" s="1"/>
    </row>
    <row r="34" spans="1:9" s="2" customFormat="1" x14ac:dyDescent="0.25">
      <c r="A34" s="2" t="s">
        <v>89</v>
      </c>
      <c r="C34" s="34">
        <f>C12-C31</f>
        <v>96681.919999999984</v>
      </c>
      <c r="D34" s="34">
        <v>40683.47000000003</v>
      </c>
      <c r="E34" s="34">
        <v>52246.789999999994</v>
      </c>
      <c r="F34" s="34">
        <v>66566.349999999991</v>
      </c>
      <c r="G34" s="34">
        <v>91687.88</v>
      </c>
      <c r="H34" s="34">
        <v>80421.210000000006</v>
      </c>
      <c r="I34" s="34">
        <v>92533.55</v>
      </c>
    </row>
    <row r="35" spans="1:9" x14ac:dyDescent="0.25">
      <c r="D35" s="1"/>
      <c r="E35" s="1"/>
      <c r="F35" s="1"/>
      <c r="G35" s="1"/>
      <c r="H35" s="1"/>
      <c r="I35" s="1"/>
    </row>
    <row r="36" spans="1:9" x14ac:dyDescent="0.25">
      <c r="A36" t="s">
        <v>298</v>
      </c>
      <c r="D36" s="1"/>
      <c r="E36" s="1"/>
      <c r="F36" s="1"/>
      <c r="G36" s="1"/>
      <c r="H36" s="1"/>
      <c r="I36" s="1"/>
    </row>
    <row r="37" spans="1:9" x14ac:dyDescent="0.25">
      <c r="D37" s="1"/>
      <c r="E37" s="1"/>
      <c r="F37" s="1"/>
      <c r="G37" s="1"/>
      <c r="H37" s="1"/>
      <c r="I37" s="1"/>
    </row>
    <row r="38" spans="1:9" x14ac:dyDescent="0.25">
      <c r="D38" s="1"/>
      <c r="E38" s="1"/>
      <c r="F38" s="1"/>
      <c r="G38" s="1"/>
      <c r="H38" s="1"/>
      <c r="I38" s="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0"/>
  <sheetViews>
    <sheetView topLeftCell="A106" workbookViewId="0">
      <selection activeCell="J115" sqref="J115"/>
    </sheetView>
  </sheetViews>
  <sheetFormatPr defaultRowHeight="15" outlineLevelRow="1" outlineLevelCol="1" x14ac:dyDescent="0.25"/>
  <cols>
    <col min="1" max="1" width="16.140625" customWidth="1"/>
    <col min="3" max="3" width="29.42578125" customWidth="1"/>
    <col min="4" max="4" width="17.5703125" customWidth="1" outlineLevel="1"/>
    <col min="5" max="5" width="11.140625" customWidth="1" outlineLevel="1"/>
    <col min="6" max="6" width="16.28515625" customWidth="1"/>
  </cols>
  <sheetData>
    <row r="1" spans="1:7" ht="18.75" x14ac:dyDescent="0.3">
      <c r="A1" s="5">
        <v>41623</v>
      </c>
      <c r="C1" s="12" t="s">
        <v>245</v>
      </c>
      <c r="D1" s="1"/>
      <c r="E1" s="1"/>
      <c r="F1" s="1"/>
    </row>
    <row r="2" spans="1:7" x14ac:dyDescent="0.25">
      <c r="C2" s="5" t="s">
        <v>106</v>
      </c>
      <c r="D2" s="115"/>
      <c r="E2" s="1"/>
      <c r="F2" s="1"/>
    </row>
    <row r="3" spans="1:7" outlineLevel="1" x14ac:dyDescent="0.25">
      <c r="C3" t="s">
        <v>41</v>
      </c>
      <c r="D3" s="117">
        <v>59556.999999999964</v>
      </c>
      <c r="E3" s="1"/>
      <c r="F3" s="1"/>
    </row>
    <row r="4" spans="1:7" outlineLevel="1" x14ac:dyDescent="0.25">
      <c r="C4" t="s">
        <v>42</v>
      </c>
      <c r="D4" s="115">
        <v>44070.879999999997</v>
      </c>
      <c r="E4" s="1"/>
      <c r="F4" s="1"/>
    </row>
    <row r="5" spans="1:7" x14ac:dyDescent="0.25">
      <c r="C5" s="6" t="s">
        <v>43</v>
      </c>
      <c r="D5" s="118">
        <f>SUM(D3:D4)</f>
        <v>103627.87999999996</v>
      </c>
      <c r="E5" s="1"/>
      <c r="F5" s="1"/>
    </row>
    <row r="6" spans="1:7" x14ac:dyDescent="0.25">
      <c r="D6" s="1"/>
      <c r="E6" s="1"/>
      <c r="F6" s="1"/>
    </row>
    <row r="7" spans="1:7" x14ac:dyDescent="0.25">
      <c r="D7" s="1"/>
      <c r="E7" s="1"/>
      <c r="F7" s="1"/>
    </row>
    <row r="8" spans="1:7" x14ac:dyDescent="0.25">
      <c r="A8" s="2" t="s">
        <v>179</v>
      </c>
      <c r="B8" s="2" t="s">
        <v>182</v>
      </c>
      <c r="C8" s="2"/>
      <c r="D8" s="34" t="s">
        <v>21</v>
      </c>
      <c r="E8" s="34" t="s">
        <v>20</v>
      </c>
      <c r="F8" s="34" t="s">
        <v>26</v>
      </c>
      <c r="G8" s="2"/>
    </row>
    <row r="9" spans="1:7" x14ac:dyDescent="0.25">
      <c r="A9" s="13" t="s">
        <v>181</v>
      </c>
      <c r="B9" s="15"/>
      <c r="C9" s="15" t="s">
        <v>246</v>
      </c>
      <c r="D9" s="17"/>
      <c r="E9" s="17"/>
      <c r="F9" s="70">
        <v>7000.3299999999836</v>
      </c>
    </row>
    <row r="10" spans="1:7" x14ac:dyDescent="0.25">
      <c r="A10" s="41">
        <v>41291</v>
      </c>
      <c r="B10" s="15"/>
      <c r="C10" s="15" t="s">
        <v>112</v>
      </c>
      <c r="D10" s="17"/>
      <c r="E10" s="17">
        <v>1000</v>
      </c>
      <c r="F10" s="70">
        <f>F9+E10-D10</f>
        <v>8000.3299999999836</v>
      </c>
    </row>
    <row r="11" spans="1:7" x14ac:dyDescent="0.25">
      <c r="A11" s="41">
        <v>41299</v>
      </c>
      <c r="B11" s="13">
        <v>213</v>
      </c>
      <c r="C11" s="13" t="s">
        <v>247</v>
      </c>
      <c r="D11" s="35">
        <v>33.85</v>
      </c>
      <c r="E11" s="35"/>
      <c r="F11" s="70">
        <f t="shared" ref="F11:F74" si="0">F10+E11-D11</f>
        <v>7966.4799999999832</v>
      </c>
    </row>
    <row r="12" spans="1:7" x14ac:dyDescent="0.25">
      <c r="A12" s="41">
        <v>41305</v>
      </c>
      <c r="B12" s="13"/>
      <c r="C12" s="42" t="s">
        <v>248</v>
      </c>
      <c r="D12" s="35">
        <v>3</v>
      </c>
      <c r="E12" s="35"/>
      <c r="F12" s="70">
        <f t="shared" si="0"/>
        <v>7963.4799999999832</v>
      </c>
    </row>
    <row r="13" spans="1:7" x14ac:dyDescent="0.25">
      <c r="A13" s="41">
        <v>41320</v>
      </c>
      <c r="B13" s="13"/>
      <c r="C13" s="42" t="s">
        <v>7</v>
      </c>
      <c r="D13" s="35"/>
      <c r="E13" s="35">
        <v>0.39</v>
      </c>
      <c r="F13" s="70">
        <f t="shared" si="0"/>
        <v>7963.8699999999835</v>
      </c>
    </row>
    <row r="14" spans="1:7" x14ac:dyDescent="0.25">
      <c r="A14" s="41">
        <v>41325</v>
      </c>
      <c r="B14" s="13">
        <v>215</v>
      </c>
      <c r="C14" s="42" t="s">
        <v>250</v>
      </c>
      <c r="D14" s="35">
        <v>278.75</v>
      </c>
      <c r="E14" s="35"/>
      <c r="F14" s="70">
        <f t="shared" si="0"/>
        <v>7685.1199999999835</v>
      </c>
    </row>
    <row r="15" spans="1:7" x14ac:dyDescent="0.25">
      <c r="A15" s="41">
        <v>41333</v>
      </c>
      <c r="B15" s="13"/>
      <c r="C15" s="42" t="s">
        <v>248</v>
      </c>
      <c r="D15" s="35">
        <v>3</v>
      </c>
      <c r="E15" s="35"/>
      <c r="F15" s="70">
        <f t="shared" si="0"/>
        <v>7682.1199999999835</v>
      </c>
    </row>
    <row r="16" spans="1:7" x14ac:dyDescent="0.25">
      <c r="A16" s="41">
        <v>41338</v>
      </c>
      <c r="B16" s="13"/>
      <c r="C16" s="42" t="s">
        <v>112</v>
      </c>
      <c r="D16" s="35"/>
      <c r="E16" s="35">
        <v>200</v>
      </c>
      <c r="F16" s="70">
        <f t="shared" si="0"/>
        <v>7882.1199999999835</v>
      </c>
    </row>
    <row r="17" spans="1:6" x14ac:dyDescent="0.25">
      <c r="A17" s="41">
        <v>41339</v>
      </c>
      <c r="B17" s="13"/>
      <c r="C17" s="42" t="s">
        <v>112</v>
      </c>
      <c r="D17" s="35"/>
      <c r="E17" s="35">
        <v>30.08</v>
      </c>
      <c r="F17" s="70">
        <f t="shared" si="0"/>
        <v>7912.1999999999834</v>
      </c>
    </row>
    <row r="18" spans="1:6" x14ac:dyDescent="0.25">
      <c r="A18" s="41">
        <v>41340</v>
      </c>
      <c r="B18" s="13"/>
      <c r="C18" s="42" t="s">
        <v>112</v>
      </c>
      <c r="D18" s="35"/>
      <c r="E18" s="35">
        <v>60.16</v>
      </c>
      <c r="F18" s="70">
        <f t="shared" si="0"/>
        <v>7972.3599999999833</v>
      </c>
    </row>
    <row r="19" spans="1:6" x14ac:dyDescent="0.25">
      <c r="A19" s="41">
        <v>41341</v>
      </c>
      <c r="B19" s="13"/>
      <c r="C19" s="42" t="s">
        <v>112</v>
      </c>
      <c r="D19" s="35"/>
      <c r="E19" s="35">
        <v>813.7</v>
      </c>
      <c r="F19" s="70">
        <f t="shared" si="0"/>
        <v>8786.0599999999831</v>
      </c>
    </row>
    <row r="20" spans="1:6" x14ac:dyDescent="0.25">
      <c r="A20" s="41">
        <v>41347</v>
      </c>
      <c r="B20" s="13"/>
      <c r="C20" s="42" t="s">
        <v>112</v>
      </c>
      <c r="D20" s="35"/>
      <c r="E20" s="35">
        <v>771.68</v>
      </c>
      <c r="F20" s="70">
        <f t="shared" si="0"/>
        <v>9557.7399999999834</v>
      </c>
    </row>
    <row r="21" spans="1:6" x14ac:dyDescent="0.25">
      <c r="A21" s="41">
        <v>41348</v>
      </c>
      <c r="B21" s="13"/>
      <c r="C21" s="13" t="s">
        <v>249</v>
      </c>
      <c r="D21" s="35"/>
      <c r="E21" s="35">
        <v>0.35</v>
      </c>
      <c r="F21" s="70">
        <f t="shared" si="0"/>
        <v>9558.0899999999838</v>
      </c>
    </row>
    <row r="22" spans="1:6" x14ac:dyDescent="0.25">
      <c r="A22" s="41">
        <v>41352</v>
      </c>
      <c r="B22" s="13"/>
      <c r="C22" s="13" t="s">
        <v>112</v>
      </c>
      <c r="D22" s="35"/>
      <c r="E22" s="35">
        <v>771.68</v>
      </c>
      <c r="F22" s="70">
        <f t="shared" si="0"/>
        <v>10329.769999999984</v>
      </c>
    </row>
    <row r="23" spans="1:6" x14ac:dyDescent="0.25">
      <c r="A23" s="41">
        <v>41352</v>
      </c>
      <c r="B23" s="13"/>
      <c r="C23" s="13" t="s">
        <v>112</v>
      </c>
      <c r="D23" s="35"/>
      <c r="E23" s="35">
        <v>5090</v>
      </c>
      <c r="F23" s="70">
        <f t="shared" si="0"/>
        <v>15419.769999999984</v>
      </c>
    </row>
    <row r="24" spans="1:6" x14ac:dyDescent="0.25">
      <c r="A24" s="41">
        <v>41353</v>
      </c>
      <c r="B24" s="13"/>
      <c r="C24" s="13" t="s">
        <v>112</v>
      </c>
      <c r="D24" s="35"/>
      <c r="E24" s="35">
        <v>1577.68</v>
      </c>
      <c r="F24" s="70">
        <f t="shared" si="0"/>
        <v>16997.449999999983</v>
      </c>
    </row>
    <row r="25" spans="1:6" x14ac:dyDescent="0.25">
      <c r="A25" s="41">
        <v>41354</v>
      </c>
      <c r="B25" s="13"/>
      <c r="C25" s="13" t="s">
        <v>112</v>
      </c>
      <c r="D25" s="35"/>
      <c r="E25" s="35">
        <v>400</v>
      </c>
      <c r="F25" s="70">
        <f t="shared" si="0"/>
        <v>17397.449999999983</v>
      </c>
    </row>
    <row r="26" spans="1:6" x14ac:dyDescent="0.25">
      <c r="A26" s="41">
        <v>41354</v>
      </c>
      <c r="B26" s="13"/>
      <c r="C26" s="13" t="s">
        <v>112</v>
      </c>
      <c r="D26" s="35"/>
      <c r="E26" s="35">
        <v>6899</v>
      </c>
      <c r="F26" s="70">
        <f t="shared" si="0"/>
        <v>24296.449999999983</v>
      </c>
    </row>
    <row r="27" spans="1:6" x14ac:dyDescent="0.25">
      <c r="A27" s="41">
        <v>41355</v>
      </c>
      <c r="B27" s="13"/>
      <c r="C27" s="13" t="s">
        <v>112</v>
      </c>
      <c r="D27" s="35"/>
      <c r="E27" s="35">
        <v>230.08</v>
      </c>
      <c r="F27" s="70">
        <f t="shared" si="0"/>
        <v>24526.529999999984</v>
      </c>
    </row>
    <row r="28" spans="1:6" x14ac:dyDescent="0.25">
      <c r="A28" s="41">
        <v>41358</v>
      </c>
      <c r="B28" s="13"/>
      <c r="C28" s="13" t="s">
        <v>112</v>
      </c>
      <c r="D28" s="35"/>
      <c r="E28" s="35">
        <v>21993.599999999999</v>
      </c>
      <c r="F28" s="70">
        <f t="shared" si="0"/>
        <v>46520.129999999983</v>
      </c>
    </row>
    <row r="29" spans="1:6" x14ac:dyDescent="0.25">
      <c r="A29" s="41">
        <v>41360</v>
      </c>
      <c r="B29" s="13"/>
      <c r="C29" s="13" t="s">
        <v>112</v>
      </c>
      <c r="D29" s="35"/>
      <c r="E29" s="35">
        <v>741.6</v>
      </c>
      <c r="F29" s="70">
        <f t="shared" si="0"/>
        <v>47261.729999999981</v>
      </c>
    </row>
    <row r="30" spans="1:6" x14ac:dyDescent="0.25">
      <c r="A30" s="41">
        <v>41361</v>
      </c>
      <c r="B30" s="13"/>
      <c r="C30" s="13" t="s">
        <v>112</v>
      </c>
      <c r="D30" s="35"/>
      <c r="E30" s="35">
        <v>200</v>
      </c>
      <c r="F30" s="70">
        <f t="shared" si="0"/>
        <v>47461.729999999981</v>
      </c>
    </row>
    <row r="31" spans="1:6" x14ac:dyDescent="0.25">
      <c r="A31" s="41">
        <v>41361</v>
      </c>
      <c r="B31" s="13"/>
      <c r="C31" s="13" t="s">
        <v>214</v>
      </c>
      <c r="D31" s="35">
        <v>3</v>
      </c>
      <c r="E31" s="35"/>
      <c r="F31" s="70">
        <f t="shared" si="0"/>
        <v>47458.729999999981</v>
      </c>
    </row>
    <row r="32" spans="1:6" x14ac:dyDescent="0.25">
      <c r="A32" s="41">
        <v>41362</v>
      </c>
      <c r="B32" s="13"/>
      <c r="C32" s="13" t="s">
        <v>63</v>
      </c>
      <c r="D32" s="35">
        <v>5</v>
      </c>
      <c r="E32" s="35"/>
      <c r="F32" s="70">
        <f t="shared" si="0"/>
        <v>47453.729999999981</v>
      </c>
    </row>
    <row r="33" spans="1:6" x14ac:dyDescent="0.25">
      <c r="A33" s="41">
        <v>41362</v>
      </c>
      <c r="B33" s="13"/>
      <c r="C33" s="13" t="s">
        <v>258</v>
      </c>
      <c r="D33" s="35">
        <v>125</v>
      </c>
      <c r="E33" s="35"/>
      <c r="F33" s="70">
        <f t="shared" si="0"/>
        <v>47328.729999999981</v>
      </c>
    </row>
    <row r="34" spans="1:6" x14ac:dyDescent="0.25">
      <c r="A34" s="41">
        <v>41367</v>
      </c>
      <c r="B34" s="13"/>
      <c r="C34" s="13" t="s">
        <v>112</v>
      </c>
      <c r="D34" s="35"/>
      <c r="E34" s="35">
        <v>150.56</v>
      </c>
      <c r="F34" s="70">
        <f t="shared" si="0"/>
        <v>47479.289999999979</v>
      </c>
    </row>
    <row r="35" spans="1:6" x14ac:dyDescent="0.25">
      <c r="A35" s="41">
        <v>41367</v>
      </c>
      <c r="B35" s="13"/>
      <c r="C35" s="13" t="s">
        <v>263</v>
      </c>
      <c r="D35" s="35">
        <v>0.11</v>
      </c>
      <c r="E35" s="13"/>
      <c r="F35" s="70">
        <f t="shared" si="0"/>
        <v>47479.179999999978</v>
      </c>
    </row>
    <row r="36" spans="1:6" x14ac:dyDescent="0.25">
      <c r="A36" s="41">
        <v>41367</v>
      </c>
      <c r="B36" s="13"/>
      <c r="C36" s="13" t="s">
        <v>261</v>
      </c>
      <c r="D36" s="35">
        <v>92.39</v>
      </c>
      <c r="E36" s="13"/>
      <c r="F36" s="70">
        <f t="shared" si="0"/>
        <v>47386.789999999979</v>
      </c>
    </row>
    <row r="37" spans="1:6" x14ac:dyDescent="0.25">
      <c r="A37" s="41">
        <v>41367</v>
      </c>
      <c r="B37" s="13"/>
      <c r="C37" s="13" t="s">
        <v>262</v>
      </c>
      <c r="D37" s="35">
        <v>173.42</v>
      </c>
      <c r="E37" s="13"/>
      <c r="F37" s="70">
        <f t="shared" si="0"/>
        <v>47213.369999999981</v>
      </c>
    </row>
    <row r="38" spans="1:6" x14ac:dyDescent="0.25">
      <c r="A38" s="41">
        <v>41368</v>
      </c>
      <c r="B38" s="13">
        <v>216</v>
      </c>
      <c r="C38" s="42" t="s">
        <v>251</v>
      </c>
      <c r="D38" s="35">
        <v>200</v>
      </c>
      <c r="E38" s="35"/>
      <c r="F38" s="70">
        <f t="shared" si="0"/>
        <v>47013.369999999981</v>
      </c>
    </row>
    <row r="39" spans="1:6" x14ac:dyDescent="0.25">
      <c r="A39" s="41">
        <v>41368</v>
      </c>
      <c r="B39" s="13">
        <v>217</v>
      </c>
      <c r="C39" s="42" t="s">
        <v>184</v>
      </c>
      <c r="D39" s="35">
        <v>1100</v>
      </c>
      <c r="E39" s="35"/>
      <c r="F39" s="70">
        <f t="shared" si="0"/>
        <v>45913.369999999981</v>
      </c>
    </row>
    <row r="40" spans="1:6" x14ac:dyDescent="0.25">
      <c r="A40" s="41">
        <v>41368</v>
      </c>
      <c r="B40" s="13">
        <v>216</v>
      </c>
      <c r="C40" s="42" t="s">
        <v>265</v>
      </c>
      <c r="D40" s="35">
        <v>200</v>
      </c>
      <c r="E40" s="35"/>
      <c r="F40" s="70">
        <f t="shared" si="0"/>
        <v>45713.369999999981</v>
      </c>
    </row>
    <row r="41" spans="1:6" x14ac:dyDescent="0.25">
      <c r="A41" s="41">
        <v>41369</v>
      </c>
      <c r="B41" s="13"/>
      <c r="C41" s="42" t="s">
        <v>112</v>
      </c>
      <c r="D41" s="35"/>
      <c r="E41" s="35">
        <v>206</v>
      </c>
      <c r="F41" s="70">
        <f t="shared" si="0"/>
        <v>45919.369999999981</v>
      </c>
    </row>
    <row r="42" spans="1:6" x14ac:dyDescent="0.25">
      <c r="A42" s="41">
        <v>41372</v>
      </c>
      <c r="B42" s="13"/>
      <c r="C42" s="42" t="s">
        <v>112</v>
      </c>
      <c r="D42" s="35"/>
      <c r="E42" s="35">
        <v>587.95000000000005</v>
      </c>
      <c r="F42" s="70">
        <f t="shared" si="0"/>
        <v>46507.319999999978</v>
      </c>
    </row>
    <row r="43" spans="1:6" x14ac:dyDescent="0.25">
      <c r="A43" s="41">
        <v>41373</v>
      </c>
      <c r="B43" s="13"/>
      <c r="C43" s="42" t="s">
        <v>112</v>
      </c>
      <c r="D43" s="35"/>
      <c r="E43" s="35">
        <v>46.35</v>
      </c>
      <c r="F43" s="70">
        <f t="shared" si="0"/>
        <v>46553.669999999976</v>
      </c>
    </row>
    <row r="44" spans="1:6" x14ac:dyDescent="0.25">
      <c r="A44" s="41">
        <v>41373</v>
      </c>
      <c r="B44" s="13"/>
      <c r="C44" s="42" t="s">
        <v>112</v>
      </c>
      <c r="D44" s="35"/>
      <c r="E44" s="35">
        <v>3979</v>
      </c>
      <c r="F44" s="70">
        <f t="shared" si="0"/>
        <v>50532.669999999976</v>
      </c>
    </row>
    <row r="45" spans="1:6" x14ac:dyDescent="0.25">
      <c r="A45" s="41">
        <v>41373</v>
      </c>
      <c r="B45" s="13"/>
      <c r="C45" s="42" t="s">
        <v>112</v>
      </c>
      <c r="D45" s="35"/>
      <c r="E45" s="35">
        <v>4205</v>
      </c>
      <c r="F45" s="70">
        <f t="shared" si="0"/>
        <v>54737.669999999976</v>
      </c>
    </row>
    <row r="46" spans="1:6" x14ac:dyDescent="0.25">
      <c r="A46" s="41">
        <v>41374</v>
      </c>
      <c r="B46" s="13"/>
      <c r="C46" s="42" t="s">
        <v>112</v>
      </c>
      <c r="D46" s="35"/>
      <c r="E46" s="35">
        <v>710.73</v>
      </c>
      <c r="F46" s="70">
        <f t="shared" si="0"/>
        <v>55448.39999999998</v>
      </c>
    </row>
    <row r="47" spans="1:6" x14ac:dyDescent="0.25">
      <c r="A47" s="41">
        <v>41375</v>
      </c>
      <c r="B47" s="13"/>
      <c r="C47" s="42" t="s">
        <v>112</v>
      </c>
      <c r="D47" s="35"/>
      <c r="E47" s="35">
        <v>802.19</v>
      </c>
      <c r="F47" s="70">
        <f t="shared" si="0"/>
        <v>56250.589999999982</v>
      </c>
    </row>
    <row r="48" spans="1:6" x14ac:dyDescent="0.25">
      <c r="A48" s="41">
        <v>41379</v>
      </c>
      <c r="B48" s="13"/>
      <c r="C48" s="42" t="s">
        <v>112</v>
      </c>
      <c r="D48" s="35"/>
      <c r="E48" s="35">
        <v>30.08</v>
      </c>
      <c r="F48" s="70">
        <f t="shared" si="0"/>
        <v>56280.669999999984</v>
      </c>
    </row>
    <row r="49" spans="1:6" x14ac:dyDescent="0.25">
      <c r="A49" s="41">
        <v>41379</v>
      </c>
      <c r="B49" s="13"/>
      <c r="C49" s="13" t="s">
        <v>7</v>
      </c>
      <c r="D49" s="35"/>
      <c r="E49" s="35">
        <v>1.74</v>
      </c>
      <c r="F49" s="70">
        <f t="shared" si="0"/>
        <v>56282.409999999982</v>
      </c>
    </row>
    <row r="50" spans="1:6" x14ac:dyDescent="0.25">
      <c r="A50" s="41">
        <v>41379</v>
      </c>
      <c r="B50" s="13"/>
      <c r="C50" s="13" t="s">
        <v>112</v>
      </c>
      <c r="D50" s="35"/>
      <c r="E50" s="35">
        <v>11414</v>
      </c>
      <c r="F50" s="70">
        <f t="shared" si="0"/>
        <v>67696.409999999974</v>
      </c>
    </row>
    <row r="51" spans="1:6" x14ac:dyDescent="0.25">
      <c r="A51" s="41">
        <v>41379</v>
      </c>
      <c r="B51" s="13"/>
      <c r="C51" s="13" t="s">
        <v>112</v>
      </c>
      <c r="D51" s="35"/>
      <c r="E51" s="35">
        <v>16277</v>
      </c>
      <c r="F51" s="70">
        <f t="shared" si="0"/>
        <v>83973.409999999974</v>
      </c>
    </row>
    <row r="52" spans="1:6" x14ac:dyDescent="0.25">
      <c r="A52" s="41">
        <v>41389</v>
      </c>
      <c r="B52" s="13">
        <v>220</v>
      </c>
      <c r="C52" s="13" t="s">
        <v>260</v>
      </c>
      <c r="D52" s="35"/>
      <c r="E52" s="35">
        <v>1050</v>
      </c>
      <c r="F52" s="70">
        <f t="shared" si="0"/>
        <v>85023.409999999974</v>
      </c>
    </row>
    <row r="53" spans="1:6" x14ac:dyDescent="0.25">
      <c r="A53" s="41">
        <v>41394</v>
      </c>
      <c r="B53" s="13"/>
      <c r="C53" s="13" t="s">
        <v>248</v>
      </c>
      <c r="D53" s="35">
        <v>3</v>
      </c>
      <c r="E53" s="35"/>
      <c r="F53" s="70">
        <f t="shared" si="0"/>
        <v>85020.409999999974</v>
      </c>
    </row>
    <row r="54" spans="1:6" x14ac:dyDescent="0.25">
      <c r="A54" s="41">
        <v>41395</v>
      </c>
      <c r="B54" s="13">
        <v>219</v>
      </c>
      <c r="C54" s="13" t="s">
        <v>38</v>
      </c>
      <c r="D54" s="35">
        <v>20000</v>
      </c>
      <c r="E54" s="35"/>
      <c r="F54" s="70">
        <f t="shared" si="0"/>
        <v>65020.409999999974</v>
      </c>
    </row>
    <row r="55" spans="1:6" x14ac:dyDescent="0.25">
      <c r="A55" s="41">
        <v>41397</v>
      </c>
      <c r="B55" s="13"/>
      <c r="C55" s="13" t="s">
        <v>263</v>
      </c>
      <c r="D55" s="35">
        <v>9.26</v>
      </c>
      <c r="E55" s="35"/>
      <c r="F55" s="70">
        <f t="shared" si="0"/>
        <v>65011.149999999972</v>
      </c>
    </row>
    <row r="56" spans="1:6" x14ac:dyDescent="0.25">
      <c r="A56" s="41">
        <v>41397</v>
      </c>
      <c r="B56" s="13"/>
      <c r="C56" s="13" t="s">
        <v>261</v>
      </c>
      <c r="D56" s="35">
        <v>108.02</v>
      </c>
      <c r="E56" s="35"/>
      <c r="F56" s="70">
        <f t="shared" si="0"/>
        <v>64903.129999999976</v>
      </c>
    </row>
    <row r="57" spans="1:6" x14ac:dyDescent="0.25">
      <c r="A57" s="41">
        <v>41397</v>
      </c>
      <c r="B57" s="13"/>
      <c r="C57" s="13" t="s">
        <v>262</v>
      </c>
      <c r="D57" s="35">
        <v>174.77</v>
      </c>
      <c r="E57" s="35"/>
      <c r="F57" s="70">
        <f t="shared" si="0"/>
        <v>64728.359999999979</v>
      </c>
    </row>
    <row r="58" spans="1:6" x14ac:dyDescent="0.25">
      <c r="A58" s="41">
        <v>41409</v>
      </c>
      <c r="B58" s="13"/>
      <c r="C58" s="13" t="s">
        <v>7</v>
      </c>
      <c r="D58" s="35"/>
      <c r="E58" s="35">
        <v>4.74</v>
      </c>
      <c r="F58" s="70">
        <f t="shared" si="0"/>
        <v>64733.099999999977</v>
      </c>
    </row>
    <row r="59" spans="1:6" x14ac:dyDescent="0.25">
      <c r="A59" s="41">
        <v>41409</v>
      </c>
      <c r="B59" s="13"/>
      <c r="C59" s="13" t="s">
        <v>259</v>
      </c>
      <c r="D59" s="35"/>
      <c r="E59" s="35">
        <v>50249.88</v>
      </c>
      <c r="F59" s="70">
        <f t="shared" si="0"/>
        <v>114982.97999999998</v>
      </c>
    </row>
    <row r="60" spans="1:6" x14ac:dyDescent="0.25">
      <c r="A60" s="41">
        <v>41409</v>
      </c>
      <c r="B60" s="13">
        <v>218</v>
      </c>
      <c r="C60" s="13" t="s">
        <v>266</v>
      </c>
      <c r="D60" s="35">
        <v>1066</v>
      </c>
      <c r="E60" s="35"/>
      <c r="F60" s="70">
        <f t="shared" si="0"/>
        <v>113916.97999999998</v>
      </c>
    </row>
    <row r="61" spans="1:6" x14ac:dyDescent="0.25">
      <c r="A61" s="41">
        <v>41423</v>
      </c>
      <c r="B61" s="13"/>
      <c r="C61" s="13" t="s">
        <v>113</v>
      </c>
      <c r="D61" s="35">
        <v>35.75</v>
      </c>
      <c r="E61" s="35"/>
      <c r="F61" s="70">
        <f t="shared" si="0"/>
        <v>113881.22999999998</v>
      </c>
    </row>
    <row r="62" spans="1:6" x14ac:dyDescent="0.25">
      <c r="A62" s="41">
        <v>41425</v>
      </c>
      <c r="B62" s="13"/>
      <c r="C62" s="13" t="s">
        <v>248</v>
      </c>
      <c r="D62" s="35">
        <v>3</v>
      </c>
      <c r="E62" s="35"/>
      <c r="F62" s="70">
        <f t="shared" si="0"/>
        <v>113878.22999999998</v>
      </c>
    </row>
    <row r="63" spans="1:6" x14ac:dyDescent="0.25">
      <c r="A63" s="41">
        <v>41428</v>
      </c>
      <c r="B63" s="13"/>
      <c r="C63" s="13" t="s">
        <v>263</v>
      </c>
      <c r="D63" s="35">
        <v>4.67</v>
      </c>
      <c r="E63" s="35"/>
      <c r="F63" s="70">
        <f t="shared" si="0"/>
        <v>113873.55999999998</v>
      </c>
    </row>
    <row r="64" spans="1:6" x14ac:dyDescent="0.25">
      <c r="A64" s="41">
        <v>41428</v>
      </c>
      <c r="B64" s="13"/>
      <c r="C64" s="13" t="s">
        <v>261</v>
      </c>
      <c r="D64" s="35">
        <v>5.68</v>
      </c>
      <c r="E64" s="35"/>
      <c r="F64" s="70">
        <f t="shared" si="0"/>
        <v>113867.87999999999</v>
      </c>
    </row>
    <row r="65" spans="1:6" x14ac:dyDescent="0.25">
      <c r="A65" s="41">
        <v>41428</v>
      </c>
      <c r="B65" s="13"/>
      <c r="C65" s="13" t="s">
        <v>262</v>
      </c>
      <c r="D65" s="35">
        <v>15.64</v>
      </c>
      <c r="E65" s="35"/>
      <c r="F65" s="70">
        <f t="shared" si="0"/>
        <v>113852.23999999999</v>
      </c>
    </row>
    <row r="66" spans="1:6" x14ac:dyDescent="0.25">
      <c r="A66" s="41">
        <v>41430</v>
      </c>
      <c r="B66" s="13">
        <v>221</v>
      </c>
      <c r="C66" s="13" t="s">
        <v>267</v>
      </c>
      <c r="D66" s="35">
        <v>5940</v>
      </c>
      <c r="E66" s="35"/>
      <c r="F66" s="70">
        <f t="shared" si="0"/>
        <v>107912.23999999999</v>
      </c>
    </row>
    <row r="67" spans="1:6" x14ac:dyDescent="0.25">
      <c r="A67" s="41">
        <v>41440</v>
      </c>
      <c r="B67" s="13"/>
      <c r="C67" s="13" t="s">
        <v>7</v>
      </c>
      <c r="D67" s="35">
        <v>4.82</v>
      </c>
      <c r="E67" s="35"/>
      <c r="F67" s="70">
        <f t="shared" si="0"/>
        <v>107907.41999999998</v>
      </c>
    </row>
    <row r="68" spans="1:6" x14ac:dyDescent="0.25">
      <c r="A68" s="41">
        <v>41440</v>
      </c>
      <c r="B68" s="13"/>
      <c r="C68" s="13" t="s">
        <v>264</v>
      </c>
      <c r="D68" s="35"/>
      <c r="E68" s="35">
        <v>2825.98</v>
      </c>
      <c r="F68" s="70">
        <f t="shared" si="0"/>
        <v>110733.39999999998</v>
      </c>
    </row>
    <row r="69" spans="1:6" x14ac:dyDescent="0.25">
      <c r="A69" s="41">
        <v>41448</v>
      </c>
      <c r="B69" s="13">
        <v>222</v>
      </c>
      <c r="C69" s="13" t="s">
        <v>269</v>
      </c>
      <c r="D69" s="35">
        <v>240</v>
      </c>
      <c r="E69" s="35"/>
      <c r="F69" s="70">
        <f t="shared" si="0"/>
        <v>110493.39999999998</v>
      </c>
    </row>
    <row r="70" spans="1:6" x14ac:dyDescent="0.25">
      <c r="A70" s="41">
        <v>41448</v>
      </c>
      <c r="B70" s="13">
        <v>223</v>
      </c>
      <c r="C70" s="13" t="s">
        <v>241</v>
      </c>
      <c r="D70" s="35">
        <v>2325</v>
      </c>
      <c r="E70" s="35"/>
      <c r="F70" s="70">
        <f t="shared" si="0"/>
        <v>108168.39999999998</v>
      </c>
    </row>
    <row r="71" spans="1:6" x14ac:dyDescent="0.25">
      <c r="A71" s="41">
        <v>41448</v>
      </c>
      <c r="B71" s="13">
        <v>224</v>
      </c>
      <c r="C71" s="13" t="s">
        <v>270</v>
      </c>
      <c r="D71" s="35">
        <v>700</v>
      </c>
      <c r="E71" s="35"/>
      <c r="F71" s="70">
        <f t="shared" si="0"/>
        <v>107468.39999999998</v>
      </c>
    </row>
    <row r="72" spans="1:6" x14ac:dyDescent="0.25">
      <c r="A72" s="41">
        <v>41448</v>
      </c>
      <c r="B72" s="13">
        <v>225</v>
      </c>
      <c r="C72" s="13" t="s">
        <v>271</v>
      </c>
      <c r="D72" s="35">
        <v>36</v>
      </c>
      <c r="E72" s="35"/>
      <c r="F72" s="70">
        <f t="shared" si="0"/>
        <v>107432.39999999998</v>
      </c>
    </row>
    <row r="73" spans="1:6" x14ac:dyDescent="0.25">
      <c r="A73" s="41">
        <v>41452</v>
      </c>
      <c r="B73" s="13">
        <v>226</v>
      </c>
      <c r="C73" s="13" t="s">
        <v>38</v>
      </c>
      <c r="D73" s="35">
        <v>20000</v>
      </c>
      <c r="E73" s="35"/>
      <c r="F73" s="70">
        <f t="shared" si="0"/>
        <v>87432.39999999998</v>
      </c>
    </row>
    <row r="74" spans="1:6" x14ac:dyDescent="0.25">
      <c r="A74" s="41">
        <v>41451</v>
      </c>
      <c r="B74" s="13">
        <v>227</v>
      </c>
      <c r="C74" s="13" t="s">
        <v>272</v>
      </c>
      <c r="D74" s="35">
        <v>500</v>
      </c>
      <c r="E74" s="35"/>
      <c r="F74" s="70">
        <f t="shared" si="0"/>
        <v>86932.39999999998</v>
      </c>
    </row>
    <row r="75" spans="1:6" x14ac:dyDescent="0.25">
      <c r="A75" s="41">
        <v>41453</v>
      </c>
      <c r="B75" s="13"/>
      <c r="C75" s="13" t="s">
        <v>248</v>
      </c>
      <c r="D75" s="35">
        <v>3</v>
      </c>
      <c r="E75" s="35"/>
      <c r="F75" s="70">
        <f t="shared" ref="F75:F128" si="1">F74+E75-D75</f>
        <v>86929.39999999998</v>
      </c>
    </row>
    <row r="76" spans="1:6" x14ac:dyDescent="0.25">
      <c r="A76" s="41">
        <v>41456</v>
      </c>
      <c r="B76" s="13">
        <v>228</v>
      </c>
      <c r="C76" s="13" t="s">
        <v>273</v>
      </c>
      <c r="D76" s="35">
        <v>125</v>
      </c>
      <c r="E76" s="35"/>
      <c r="F76" s="70">
        <f t="shared" si="1"/>
        <v>86804.39999999998</v>
      </c>
    </row>
    <row r="77" spans="1:6" x14ac:dyDescent="0.25">
      <c r="A77" s="41">
        <v>41458</v>
      </c>
      <c r="B77" s="13"/>
      <c r="C77" s="13" t="s">
        <v>262</v>
      </c>
      <c r="D77" s="35">
        <v>9.5</v>
      </c>
      <c r="E77" s="35"/>
      <c r="F77" s="70">
        <f t="shared" si="1"/>
        <v>86794.89999999998</v>
      </c>
    </row>
    <row r="78" spans="1:6" x14ac:dyDescent="0.25">
      <c r="A78" s="41">
        <v>41470</v>
      </c>
      <c r="B78" s="13"/>
      <c r="C78" s="13" t="s">
        <v>7</v>
      </c>
      <c r="D78" s="35"/>
      <c r="E78" s="35">
        <v>4.0999999999999996</v>
      </c>
      <c r="F78" s="70">
        <f t="shared" si="1"/>
        <v>86798.999999999985</v>
      </c>
    </row>
    <row r="79" spans="1:6" x14ac:dyDescent="0.25">
      <c r="A79" s="41">
        <v>41470</v>
      </c>
      <c r="B79" s="13"/>
      <c r="C79" s="13" t="s">
        <v>268</v>
      </c>
      <c r="D79" s="35"/>
      <c r="E79" s="35">
        <v>3014.1</v>
      </c>
      <c r="F79" s="70">
        <f t="shared" si="1"/>
        <v>89813.099999999991</v>
      </c>
    </row>
    <row r="80" spans="1:6" x14ac:dyDescent="0.25">
      <c r="A80" s="41">
        <v>41486</v>
      </c>
      <c r="B80" s="13"/>
      <c r="C80" s="42" t="s">
        <v>248</v>
      </c>
      <c r="D80" s="35">
        <v>3</v>
      </c>
      <c r="E80" s="35"/>
      <c r="F80" s="70">
        <f t="shared" si="1"/>
        <v>89810.099999999991</v>
      </c>
    </row>
    <row r="81" spans="1:7" x14ac:dyDescent="0.25">
      <c r="A81" s="41">
        <v>41487</v>
      </c>
      <c r="B81" s="13">
        <v>229</v>
      </c>
      <c r="C81" s="42" t="s">
        <v>275</v>
      </c>
      <c r="D81" s="35">
        <v>7580</v>
      </c>
      <c r="E81" s="35"/>
      <c r="F81" s="70">
        <f t="shared" si="1"/>
        <v>82230.099999999991</v>
      </c>
    </row>
    <row r="82" spans="1:7" x14ac:dyDescent="0.25">
      <c r="A82" s="41">
        <v>41488</v>
      </c>
      <c r="B82" s="13"/>
      <c r="C82" s="42" t="s">
        <v>112</v>
      </c>
      <c r="D82" s="35"/>
      <c r="E82" s="35">
        <v>8805</v>
      </c>
      <c r="F82" s="70">
        <f t="shared" si="1"/>
        <v>91035.099999999991</v>
      </c>
    </row>
    <row r="83" spans="1:7" x14ac:dyDescent="0.25">
      <c r="A83" s="41">
        <v>41491</v>
      </c>
      <c r="B83" s="13"/>
      <c r="C83" s="42" t="s">
        <v>262</v>
      </c>
      <c r="D83" s="35">
        <v>26.55</v>
      </c>
      <c r="E83" s="35"/>
      <c r="F83" s="70">
        <f t="shared" si="1"/>
        <v>91008.549999999988</v>
      </c>
    </row>
    <row r="84" spans="1:7" x14ac:dyDescent="0.25">
      <c r="A84" s="41">
        <v>41501</v>
      </c>
      <c r="B84" s="13"/>
      <c r="C84" s="42" t="s">
        <v>7</v>
      </c>
      <c r="D84" s="35"/>
      <c r="E84" s="62">
        <v>3.81</v>
      </c>
      <c r="F84" s="70">
        <f t="shared" si="1"/>
        <v>91012.359999999986</v>
      </c>
    </row>
    <row r="85" spans="1:7" x14ac:dyDescent="0.25">
      <c r="A85" s="41">
        <v>41501</v>
      </c>
      <c r="B85" s="13">
        <v>230</v>
      </c>
      <c r="C85" s="42" t="s">
        <v>38</v>
      </c>
      <c r="D85" s="35">
        <v>10000</v>
      </c>
      <c r="E85" s="62"/>
      <c r="F85" s="70">
        <f t="shared" si="1"/>
        <v>81012.359999999986</v>
      </c>
    </row>
    <row r="86" spans="1:7" x14ac:dyDescent="0.25">
      <c r="A86" s="41">
        <v>41506</v>
      </c>
      <c r="B86" s="13">
        <v>231</v>
      </c>
      <c r="C86" s="42" t="s">
        <v>278</v>
      </c>
      <c r="D86" s="35">
        <v>490</v>
      </c>
      <c r="E86" s="62"/>
      <c r="F86" s="70">
        <f t="shared" si="1"/>
        <v>80522.359999999986</v>
      </c>
    </row>
    <row r="87" spans="1:7" x14ac:dyDescent="0.25">
      <c r="A87" s="41">
        <v>41506</v>
      </c>
      <c r="B87" s="13">
        <v>232</v>
      </c>
      <c r="C87" s="42" t="s">
        <v>279</v>
      </c>
      <c r="D87" s="35">
        <v>510</v>
      </c>
      <c r="E87" s="62"/>
      <c r="F87" s="70">
        <f t="shared" si="1"/>
        <v>80012.359999999986</v>
      </c>
    </row>
    <row r="88" spans="1:7" x14ac:dyDescent="0.25">
      <c r="A88" s="41">
        <v>41506</v>
      </c>
      <c r="B88" s="13">
        <v>233</v>
      </c>
      <c r="C88" s="42" t="s">
        <v>280</v>
      </c>
      <c r="D88" s="35">
        <v>850</v>
      </c>
      <c r="E88" s="62"/>
      <c r="F88" s="70">
        <f t="shared" si="1"/>
        <v>79162.359999999986</v>
      </c>
    </row>
    <row r="89" spans="1:7" x14ac:dyDescent="0.25">
      <c r="A89" s="41">
        <v>41506</v>
      </c>
      <c r="B89" s="13">
        <v>234</v>
      </c>
      <c r="C89" s="42" t="s">
        <v>281</v>
      </c>
      <c r="D89" s="35">
        <v>480</v>
      </c>
      <c r="E89" s="62"/>
      <c r="F89" s="70">
        <f t="shared" si="1"/>
        <v>78682.359999999986</v>
      </c>
    </row>
    <row r="90" spans="1:7" x14ac:dyDescent="0.25">
      <c r="A90" s="41">
        <v>41508</v>
      </c>
      <c r="B90" s="13"/>
      <c r="C90" s="42" t="s">
        <v>112</v>
      </c>
      <c r="D90" s="35"/>
      <c r="E90" s="35">
        <v>22245</v>
      </c>
      <c r="F90" s="70">
        <f t="shared" si="1"/>
        <v>100927.35999999999</v>
      </c>
    </row>
    <row r="91" spans="1:7" x14ac:dyDescent="0.25">
      <c r="A91" s="41">
        <v>41511</v>
      </c>
      <c r="B91" s="13">
        <v>235</v>
      </c>
      <c r="C91" s="42" t="s">
        <v>282</v>
      </c>
      <c r="D91" s="35">
        <v>639.36</v>
      </c>
      <c r="E91" s="35"/>
      <c r="F91" s="70">
        <f t="shared" si="1"/>
        <v>100287.99999999999</v>
      </c>
    </row>
    <row r="92" spans="1:7" x14ac:dyDescent="0.25">
      <c r="A92" s="41">
        <v>41511</v>
      </c>
      <c r="B92" s="13">
        <v>236</v>
      </c>
      <c r="C92" s="42" t="s">
        <v>283</v>
      </c>
      <c r="D92" s="35">
        <v>136.5</v>
      </c>
      <c r="E92" s="35"/>
      <c r="F92" s="70">
        <f t="shared" si="1"/>
        <v>100151.49999999999</v>
      </c>
    </row>
    <row r="93" spans="1:7" x14ac:dyDescent="0.25">
      <c r="A93" s="41">
        <v>41513</v>
      </c>
      <c r="B93" s="13">
        <v>237</v>
      </c>
      <c r="C93" s="42" t="s">
        <v>284</v>
      </c>
      <c r="D93" s="35">
        <v>70</v>
      </c>
      <c r="E93" s="35"/>
      <c r="F93" s="70">
        <f t="shared" si="1"/>
        <v>100081.49999999999</v>
      </c>
    </row>
    <row r="94" spans="1:7" x14ac:dyDescent="0.25">
      <c r="A94" s="41">
        <v>41513</v>
      </c>
      <c r="B94" s="13">
        <v>238</v>
      </c>
      <c r="C94" s="42" t="s">
        <v>285</v>
      </c>
      <c r="D94" s="35">
        <v>100</v>
      </c>
      <c r="E94" s="35"/>
      <c r="F94" s="70">
        <f t="shared" si="1"/>
        <v>99981.499999999985</v>
      </c>
    </row>
    <row r="95" spans="1:7" x14ac:dyDescent="0.25">
      <c r="A95" s="41">
        <v>41515</v>
      </c>
      <c r="B95" s="13">
        <v>239</v>
      </c>
      <c r="C95" s="42" t="s">
        <v>289</v>
      </c>
      <c r="D95" s="35">
        <v>175</v>
      </c>
      <c r="E95" s="35"/>
      <c r="F95" s="70">
        <f t="shared" si="1"/>
        <v>99806.499999999985</v>
      </c>
      <c r="G95" t="s">
        <v>111</v>
      </c>
    </row>
    <row r="96" spans="1:7" x14ac:dyDescent="0.25">
      <c r="A96" s="41">
        <v>41515</v>
      </c>
      <c r="B96" s="13">
        <v>240</v>
      </c>
      <c r="C96" s="42" t="s">
        <v>286</v>
      </c>
      <c r="D96" s="35">
        <v>70</v>
      </c>
      <c r="E96" s="35"/>
      <c r="F96" s="70">
        <f t="shared" si="1"/>
        <v>99736.499999999985</v>
      </c>
    </row>
    <row r="97" spans="1:8" x14ac:dyDescent="0.25">
      <c r="A97" s="41">
        <v>41515</v>
      </c>
      <c r="B97" s="13">
        <v>241</v>
      </c>
      <c r="C97" s="42" t="s">
        <v>287</v>
      </c>
      <c r="D97" s="35">
        <v>70</v>
      </c>
      <c r="E97" s="35"/>
      <c r="F97" s="70">
        <f t="shared" si="1"/>
        <v>99666.499999999985</v>
      </c>
    </row>
    <row r="98" spans="1:8" x14ac:dyDescent="0.25">
      <c r="A98" s="41">
        <v>41515</v>
      </c>
      <c r="B98" s="13">
        <v>242</v>
      </c>
      <c r="C98" s="42" t="s">
        <v>288</v>
      </c>
      <c r="D98" s="35">
        <v>70</v>
      </c>
      <c r="E98" s="35"/>
      <c r="F98" s="70">
        <f t="shared" si="1"/>
        <v>99596.499999999985</v>
      </c>
    </row>
    <row r="99" spans="1:8" x14ac:dyDescent="0.25">
      <c r="A99" s="41">
        <v>41515</v>
      </c>
      <c r="B99" s="13">
        <v>243</v>
      </c>
      <c r="C99" s="42" t="s">
        <v>290</v>
      </c>
      <c r="D99" s="35">
        <v>70</v>
      </c>
      <c r="E99" s="35"/>
      <c r="F99" s="70">
        <f t="shared" si="1"/>
        <v>99526.499999999985</v>
      </c>
    </row>
    <row r="100" spans="1:8" x14ac:dyDescent="0.25">
      <c r="A100" s="41">
        <v>41515</v>
      </c>
      <c r="B100" s="13">
        <v>244</v>
      </c>
      <c r="C100" s="42" t="s">
        <v>291</v>
      </c>
      <c r="D100" s="35">
        <v>70</v>
      </c>
      <c r="E100" s="35"/>
      <c r="F100" s="70">
        <f t="shared" si="1"/>
        <v>99456.499999999985</v>
      </c>
    </row>
    <row r="101" spans="1:8" x14ac:dyDescent="0.25">
      <c r="A101" s="41">
        <v>41516</v>
      </c>
      <c r="B101" s="13"/>
      <c r="C101" s="42" t="s">
        <v>248</v>
      </c>
      <c r="D101" s="35">
        <v>3</v>
      </c>
      <c r="E101" s="35"/>
      <c r="F101" s="70">
        <f t="shared" si="1"/>
        <v>99453.499999999985</v>
      </c>
    </row>
    <row r="102" spans="1:8" x14ac:dyDescent="0.25">
      <c r="A102" s="41">
        <v>41516</v>
      </c>
      <c r="B102" s="13"/>
      <c r="C102" s="42" t="s">
        <v>63</v>
      </c>
      <c r="D102" s="35">
        <v>10</v>
      </c>
      <c r="E102" s="35"/>
      <c r="F102" s="70">
        <f t="shared" si="1"/>
        <v>99443.499999999985</v>
      </c>
    </row>
    <row r="103" spans="1:8" x14ac:dyDescent="0.25">
      <c r="A103" s="41">
        <v>41516</v>
      </c>
      <c r="B103" s="13"/>
      <c r="C103" s="42" t="s">
        <v>276</v>
      </c>
      <c r="D103" s="35">
        <v>90</v>
      </c>
      <c r="E103" s="35"/>
      <c r="F103" s="70">
        <f t="shared" si="1"/>
        <v>99353.499999999985</v>
      </c>
    </row>
    <row r="104" spans="1:8" x14ac:dyDescent="0.25">
      <c r="A104" s="41">
        <v>41516</v>
      </c>
      <c r="B104" s="13"/>
      <c r="C104" s="42" t="s">
        <v>277</v>
      </c>
      <c r="D104" s="35">
        <v>300</v>
      </c>
      <c r="E104" s="35"/>
      <c r="F104" s="70">
        <f t="shared" si="1"/>
        <v>99053.499999999985</v>
      </c>
    </row>
    <row r="105" spans="1:8" x14ac:dyDescent="0.25">
      <c r="A105" s="41">
        <v>41520</v>
      </c>
      <c r="B105" s="13"/>
      <c r="C105" s="42" t="s">
        <v>262</v>
      </c>
      <c r="D105" s="35">
        <v>26.55</v>
      </c>
      <c r="E105" s="35"/>
      <c r="F105" s="70">
        <f t="shared" si="1"/>
        <v>99026.949999999983</v>
      </c>
    </row>
    <row r="106" spans="1:8" x14ac:dyDescent="0.25">
      <c r="A106" s="107">
        <v>41530</v>
      </c>
      <c r="B106" s="67"/>
      <c r="C106" s="68" t="s">
        <v>112</v>
      </c>
      <c r="D106" s="70"/>
      <c r="E106" s="70">
        <v>2370</v>
      </c>
      <c r="F106" s="70">
        <f t="shared" si="1"/>
        <v>101396.94999999998</v>
      </c>
    </row>
    <row r="107" spans="1:8" s="106" customFormat="1" x14ac:dyDescent="0.25">
      <c r="A107" s="107">
        <v>41532</v>
      </c>
      <c r="B107" s="67"/>
      <c r="C107" s="68" t="s">
        <v>7</v>
      </c>
      <c r="D107" s="70"/>
      <c r="E107" s="70">
        <v>4.1100000000000003</v>
      </c>
      <c r="F107" s="70">
        <f t="shared" si="1"/>
        <v>101401.05999999998</v>
      </c>
    </row>
    <row r="108" spans="1:8" x14ac:dyDescent="0.25">
      <c r="A108" s="107">
        <v>41532</v>
      </c>
      <c r="B108" s="67">
        <v>245</v>
      </c>
      <c r="C108" s="68" t="s">
        <v>293</v>
      </c>
      <c r="D108" s="70">
        <v>1050</v>
      </c>
      <c r="E108" s="70"/>
      <c r="F108" s="70">
        <f t="shared" si="1"/>
        <v>100351.05999999998</v>
      </c>
    </row>
    <row r="109" spans="1:8" x14ac:dyDescent="0.25">
      <c r="A109" s="107">
        <v>41536</v>
      </c>
      <c r="B109" s="67">
        <v>247</v>
      </c>
      <c r="C109" s="68" t="s">
        <v>51</v>
      </c>
      <c r="D109" s="70">
        <v>798</v>
      </c>
      <c r="E109" s="70"/>
      <c r="F109" s="70">
        <f t="shared" si="1"/>
        <v>99553.059999999983</v>
      </c>
    </row>
    <row r="110" spans="1:8" x14ac:dyDescent="0.25">
      <c r="A110" s="107">
        <v>41532</v>
      </c>
      <c r="B110" s="67">
        <v>248</v>
      </c>
      <c r="C110" s="68" t="s">
        <v>294</v>
      </c>
      <c r="D110" s="70">
        <v>1121.05</v>
      </c>
      <c r="E110" s="70"/>
      <c r="F110" s="70">
        <f t="shared" si="1"/>
        <v>98432.00999999998</v>
      </c>
      <c r="H110" s="1"/>
    </row>
    <row r="111" spans="1:8" x14ac:dyDescent="0.25">
      <c r="A111" s="107">
        <v>41532</v>
      </c>
      <c r="B111" s="67">
        <v>249</v>
      </c>
      <c r="C111" s="68" t="s">
        <v>237</v>
      </c>
      <c r="D111" s="70">
        <v>20</v>
      </c>
      <c r="E111" s="70"/>
      <c r="F111" s="70">
        <f t="shared" si="1"/>
        <v>98412.00999999998</v>
      </c>
      <c r="H111" s="1"/>
    </row>
    <row r="112" spans="1:8" x14ac:dyDescent="0.25">
      <c r="A112" s="107">
        <v>41545</v>
      </c>
      <c r="B112" s="67">
        <v>250</v>
      </c>
      <c r="C112" s="68" t="s">
        <v>294</v>
      </c>
      <c r="D112" s="70">
        <v>70</v>
      </c>
      <c r="E112" s="70"/>
      <c r="F112" s="70">
        <f t="shared" si="1"/>
        <v>98342.00999999998</v>
      </c>
      <c r="H112" s="1"/>
    </row>
    <row r="113" spans="1:8" x14ac:dyDescent="0.25">
      <c r="A113" s="107">
        <v>41547</v>
      </c>
      <c r="B113" s="67"/>
      <c r="C113" s="68" t="s">
        <v>248</v>
      </c>
      <c r="D113" s="70">
        <v>3</v>
      </c>
      <c r="E113" s="70"/>
      <c r="F113" s="70">
        <f t="shared" si="1"/>
        <v>98339.00999999998</v>
      </c>
      <c r="H113" s="1"/>
    </row>
    <row r="114" spans="1:8" x14ac:dyDescent="0.25">
      <c r="A114" s="107">
        <v>41550</v>
      </c>
      <c r="B114" s="67"/>
      <c r="C114" s="67" t="s">
        <v>262</v>
      </c>
      <c r="D114" s="70">
        <v>26.55</v>
      </c>
      <c r="E114" s="70"/>
      <c r="F114" s="70">
        <f t="shared" si="1"/>
        <v>98312.459999999977</v>
      </c>
      <c r="H114" s="1"/>
    </row>
    <row r="115" spans="1:8" x14ac:dyDescent="0.25">
      <c r="A115" s="107">
        <v>41562</v>
      </c>
      <c r="B115" s="67"/>
      <c r="C115" s="68" t="s">
        <v>7</v>
      </c>
      <c r="D115" s="70"/>
      <c r="E115" s="70">
        <v>4.0199999999999996</v>
      </c>
      <c r="F115" s="70">
        <f t="shared" si="1"/>
        <v>98316.479999999981</v>
      </c>
      <c r="H115" s="1"/>
    </row>
    <row r="116" spans="1:8" x14ac:dyDescent="0.25">
      <c r="A116" s="107">
        <v>41567</v>
      </c>
      <c r="B116" s="67">
        <v>251</v>
      </c>
      <c r="C116" s="68" t="s">
        <v>295</v>
      </c>
      <c r="D116" s="70">
        <v>952.5</v>
      </c>
      <c r="E116" s="70"/>
      <c r="F116" s="70">
        <f t="shared" si="1"/>
        <v>97363.979999999981</v>
      </c>
    </row>
    <row r="117" spans="1:8" x14ac:dyDescent="0.25">
      <c r="A117" s="107">
        <v>41567</v>
      </c>
      <c r="B117" s="67">
        <v>252</v>
      </c>
      <c r="C117" s="68" t="s">
        <v>295</v>
      </c>
      <c r="D117" s="70">
        <v>2208.25</v>
      </c>
      <c r="E117" s="70"/>
      <c r="F117" s="70">
        <f t="shared" si="1"/>
        <v>95155.729999999981</v>
      </c>
    </row>
    <row r="118" spans="1:8" x14ac:dyDescent="0.25">
      <c r="A118" s="107">
        <v>41578</v>
      </c>
      <c r="B118" s="67"/>
      <c r="C118" s="68" t="s">
        <v>214</v>
      </c>
      <c r="D118" s="70">
        <v>3</v>
      </c>
      <c r="E118" s="70"/>
      <c r="F118" s="70">
        <f t="shared" si="1"/>
        <v>95152.729999999981</v>
      </c>
    </row>
    <row r="119" spans="1:8" x14ac:dyDescent="0.25">
      <c r="A119" s="107">
        <v>41582</v>
      </c>
      <c r="B119" s="67"/>
      <c r="C119" s="68" t="s">
        <v>262</v>
      </c>
      <c r="D119" s="70">
        <v>26.55</v>
      </c>
      <c r="E119" s="70"/>
      <c r="F119" s="70">
        <f t="shared" si="1"/>
        <v>95126.179999999978</v>
      </c>
    </row>
    <row r="120" spans="1:8" x14ac:dyDescent="0.25">
      <c r="A120" s="107">
        <v>41593</v>
      </c>
      <c r="B120" s="67"/>
      <c r="C120" s="68" t="s">
        <v>7</v>
      </c>
      <c r="D120" s="70"/>
      <c r="E120" s="70">
        <v>4.09</v>
      </c>
      <c r="F120" s="70">
        <f t="shared" si="1"/>
        <v>95130.269999999975</v>
      </c>
    </row>
    <row r="121" spans="1:8" x14ac:dyDescent="0.25">
      <c r="A121" s="107">
        <v>41598</v>
      </c>
      <c r="B121" s="67">
        <v>253</v>
      </c>
      <c r="C121" s="68" t="s">
        <v>295</v>
      </c>
      <c r="D121" s="70">
        <v>72.25</v>
      </c>
      <c r="E121" s="70"/>
      <c r="F121" s="70">
        <f t="shared" si="1"/>
        <v>95058.019999999975</v>
      </c>
    </row>
    <row r="122" spans="1:8" x14ac:dyDescent="0.25">
      <c r="A122" s="107">
        <v>41600</v>
      </c>
      <c r="B122" s="67"/>
      <c r="C122" s="68" t="s">
        <v>296</v>
      </c>
      <c r="D122" s="70"/>
      <c r="E122" s="70">
        <v>50000</v>
      </c>
      <c r="F122" s="70">
        <f t="shared" si="1"/>
        <v>145058.01999999996</v>
      </c>
    </row>
    <row r="123" spans="1:8" x14ac:dyDescent="0.25">
      <c r="A123" s="107">
        <v>41607</v>
      </c>
      <c r="B123" s="67"/>
      <c r="C123" s="68" t="s">
        <v>214</v>
      </c>
      <c r="D123" s="70">
        <v>3</v>
      </c>
      <c r="E123" s="70"/>
      <c r="F123" s="70">
        <f t="shared" si="1"/>
        <v>145055.01999999996</v>
      </c>
    </row>
    <row r="124" spans="1:8" x14ac:dyDescent="0.25">
      <c r="A124" s="107">
        <v>41609</v>
      </c>
      <c r="B124" s="67">
        <v>254</v>
      </c>
      <c r="C124" s="68" t="s">
        <v>27</v>
      </c>
      <c r="D124" s="70">
        <v>85483</v>
      </c>
      <c r="E124" s="70"/>
      <c r="F124" s="70">
        <f t="shared" si="1"/>
        <v>59572.01999999996</v>
      </c>
    </row>
    <row r="125" spans="1:8" x14ac:dyDescent="0.25">
      <c r="A125" s="41">
        <v>41611</v>
      </c>
      <c r="B125" s="13"/>
      <c r="C125" s="68" t="s">
        <v>262</v>
      </c>
      <c r="D125" s="35">
        <v>19.95</v>
      </c>
      <c r="E125" s="35"/>
      <c r="F125" s="70">
        <f t="shared" si="1"/>
        <v>59552.069999999963</v>
      </c>
    </row>
    <row r="126" spans="1:8" x14ac:dyDescent="0.25">
      <c r="A126" s="41">
        <v>41623</v>
      </c>
      <c r="B126" s="13"/>
      <c r="C126" s="68" t="s">
        <v>7</v>
      </c>
      <c r="D126" s="13"/>
      <c r="E126" s="35">
        <v>4.93</v>
      </c>
      <c r="F126" s="70">
        <f t="shared" si="1"/>
        <v>59556.999999999964</v>
      </c>
    </row>
    <row r="127" spans="1:8" x14ac:dyDescent="0.25">
      <c r="A127" s="41">
        <v>41635</v>
      </c>
      <c r="B127" s="13"/>
      <c r="C127" s="68" t="s">
        <v>112</v>
      </c>
      <c r="D127" s="35"/>
      <c r="E127" s="35">
        <v>575.54</v>
      </c>
      <c r="F127" s="70">
        <f t="shared" si="1"/>
        <v>60132.539999999964</v>
      </c>
    </row>
    <row r="128" spans="1:8" x14ac:dyDescent="0.25">
      <c r="A128" s="41">
        <v>41639</v>
      </c>
      <c r="B128" s="13"/>
      <c r="C128" s="68" t="s">
        <v>214</v>
      </c>
      <c r="D128" s="13">
        <v>3</v>
      </c>
      <c r="E128" s="35"/>
      <c r="F128" s="70">
        <f t="shared" si="1"/>
        <v>60129.539999999964</v>
      </c>
    </row>
    <row r="129" spans="5:5" x14ac:dyDescent="0.25">
      <c r="E129" s="1"/>
    </row>
    <row r="130" spans="5:5" x14ac:dyDescent="0.25">
      <c r="E130" s="1"/>
    </row>
  </sheetData>
  <pageMargins left="0.7" right="0.7" top="0.5" bottom="0.5" header="0.3" footer="0.3"/>
  <pageSetup scale="3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" workbookViewId="0">
      <selection activeCell="B15" sqref="B15"/>
    </sheetView>
  </sheetViews>
  <sheetFormatPr defaultRowHeight="15" x14ac:dyDescent="0.25"/>
  <cols>
    <col min="1" max="1" width="29" bestFit="1" customWidth="1"/>
    <col min="2" max="2" width="7.85546875" customWidth="1"/>
    <col min="3" max="3" width="16.7109375" customWidth="1"/>
    <col min="4" max="6" width="11.140625" bestFit="1" customWidth="1"/>
  </cols>
  <sheetData>
    <row r="1" spans="1:6" x14ac:dyDescent="0.25">
      <c r="A1" t="s">
        <v>91</v>
      </c>
    </row>
    <row r="2" spans="1:6" x14ac:dyDescent="0.25">
      <c r="A2" s="5">
        <v>42004</v>
      </c>
    </row>
    <row r="3" spans="1:6" x14ac:dyDescent="0.25">
      <c r="B3" s="10"/>
      <c r="C3" s="10"/>
      <c r="D3" s="10"/>
      <c r="E3" s="10"/>
      <c r="F3" s="10"/>
    </row>
    <row r="4" spans="1:6" x14ac:dyDescent="0.25">
      <c r="A4" s="3" t="s">
        <v>78</v>
      </c>
      <c r="B4" s="116" t="s">
        <v>105</v>
      </c>
      <c r="C4" s="116">
        <v>2014</v>
      </c>
      <c r="D4" s="116">
        <v>2013</v>
      </c>
      <c r="E4" s="116">
        <v>2012</v>
      </c>
      <c r="F4" s="116">
        <v>2011</v>
      </c>
    </row>
    <row r="5" spans="1:6" x14ac:dyDescent="0.25">
      <c r="A5" t="s">
        <v>323</v>
      </c>
      <c r="C5" s="1">
        <v>153096.28</v>
      </c>
      <c r="D5" s="1">
        <v>169780.36</v>
      </c>
      <c r="E5" s="1">
        <v>171864.35</v>
      </c>
      <c r="F5" s="1">
        <v>171713</v>
      </c>
    </row>
    <row r="6" spans="1:6" x14ac:dyDescent="0.25">
      <c r="A6" t="s">
        <v>297</v>
      </c>
      <c r="C6" s="1"/>
      <c r="D6" s="1">
        <v>50000</v>
      </c>
      <c r="E6" s="1"/>
      <c r="F6" s="1"/>
    </row>
    <row r="7" spans="1:6" x14ac:dyDescent="0.25">
      <c r="A7" t="s">
        <v>337</v>
      </c>
      <c r="C7" s="1">
        <v>17313.84</v>
      </c>
      <c r="D7" s="1"/>
      <c r="E7" s="1"/>
      <c r="F7" s="1"/>
    </row>
    <row r="8" spans="1:6" x14ac:dyDescent="0.25">
      <c r="A8" t="s">
        <v>79</v>
      </c>
      <c r="C8" s="1"/>
      <c r="D8" s="1"/>
      <c r="E8" s="1"/>
      <c r="F8" s="1"/>
    </row>
    <row r="9" spans="1:6" x14ac:dyDescent="0.25">
      <c r="A9" t="s">
        <v>7</v>
      </c>
      <c r="C9" s="1"/>
      <c r="D9" s="1"/>
      <c r="E9" s="1"/>
      <c r="F9" s="1"/>
    </row>
    <row r="10" spans="1:6" x14ac:dyDescent="0.25">
      <c r="A10" t="s">
        <v>80</v>
      </c>
      <c r="C10" s="1"/>
      <c r="D10" s="1"/>
      <c r="E10" s="1"/>
      <c r="F10" s="1"/>
    </row>
    <row r="11" spans="1:6" x14ac:dyDescent="0.25">
      <c r="A11" t="s">
        <v>152</v>
      </c>
      <c r="C11" s="1">
        <v>44103.16</v>
      </c>
      <c r="D11" s="1">
        <v>44072.75</v>
      </c>
      <c r="E11" s="1">
        <v>44048.86</v>
      </c>
      <c r="F11" s="1">
        <v>44027.839999999997</v>
      </c>
    </row>
    <row r="12" spans="1:6" x14ac:dyDescent="0.25">
      <c r="D12" s="1"/>
      <c r="E12" s="1"/>
      <c r="F12" s="1"/>
    </row>
    <row r="13" spans="1:6" x14ac:dyDescent="0.25">
      <c r="A13" s="3" t="s">
        <v>9</v>
      </c>
      <c r="B13" s="3"/>
      <c r="C13" s="4">
        <f>SUM(C5:C11)</f>
        <v>214513.28</v>
      </c>
      <c r="D13" s="4">
        <f>SUM(D5:D12)</f>
        <v>263853.11</v>
      </c>
      <c r="E13" s="4">
        <v>215913.21000000002</v>
      </c>
      <c r="F13" s="4">
        <v>215740.84</v>
      </c>
    </row>
    <row r="14" spans="1:6" x14ac:dyDescent="0.25">
      <c r="D14" s="1"/>
      <c r="E14" s="1"/>
      <c r="F14" s="1"/>
    </row>
    <row r="15" spans="1:6" x14ac:dyDescent="0.25">
      <c r="A15" s="3" t="s">
        <v>81</v>
      </c>
      <c r="C15" s="1"/>
      <c r="D15" s="1"/>
      <c r="E15" s="1"/>
      <c r="F15" s="1"/>
    </row>
    <row r="16" spans="1:6" x14ac:dyDescent="0.25">
      <c r="A16" t="s">
        <v>11</v>
      </c>
      <c r="C16" s="1">
        <v>43200</v>
      </c>
      <c r="D16" s="1">
        <v>50000</v>
      </c>
      <c r="E16" s="1">
        <v>50000</v>
      </c>
      <c r="F16" s="1">
        <v>58750</v>
      </c>
    </row>
    <row r="17" spans="1:6" x14ac:dyDescent="0.25">
      <c r="A17" t="s">
        <v>12</v>
      </c>
      <c r="C17" s="1"/>
      <c r="D17" s="1">
        <v>775.86</v>
      </c>
      <c r="E17" s="1">
        <v>546</v>
      </c>
      <c r="F17" s="1">
        <v>438.9</v>
      </c>
    </row>
    <row r="18" spans="1:6" x14ac:dyDescent="0.25">
      <c r="A18" t="s">
        <v>82</v>
      </c>
      <c r="C18" s="1">
        <v>75762</v>
      </c>
      <c r="D18" s="1">
        <v>85483</v>
      </c>
      <c r="E18" s="1">
        <v>82415</v>
      </c>
      <c r="F18" s="1">
        <v>84873.36</v>
      </c>
    </row>
    <row r="19" spans="1:6" x14ac:dyDescent="0.25">
      <c r="A19" t="s">
        <v>83</v>
      </c>
      <c r="C19" s="1">
        <v>6228</v>
      </c>
      <c r="D19" s="1">
        <v>10322.75</v>
      </c>
      <c r="E19" s="1">
        <v>10718.84</v>
      </c>
      <c r="F19" s="1">
        <v>10570</v>
      </c>
    </row>
    <row r="20" spans="1:6" x14ac:dyDescent="0.25">
      <c r="A20" t="s">
        <v>84</v>
      </c>
      <c r="C20" s="1"/>
      <c r="D20" s="1"/>
      <c r="E20" s="1"/>
      <c r="F20" s="1"/>
    </row>
    <row r="21" spans="1:6" x14ac:dyDescent="0.25">
      <c r="A21" t="s">
        <v>13</v>
      </c>
      <c r="C21" s="1">
        <v>4788</v>
      </c>
      <c r="D21" s="1">
        <v>7580</v>
      </c>
      <c r="E21" s="1">
        <v>8516</v>
      </c>
      <c r="F21" s="1">
        <v>7160</v>
      </c>
    </row>
    <row r="22" spans="1:6" x14ac:dyDescent="0.25">
      <c r="A22" t="s">
        <v>167</v>
      </c>
      <c r="C22" s="1">
        <v>4435.6400000000003</v>
      </c>
      <c r="D22" s="1">
        <v>4424.05</v>
      </c>
      <c r="E22" s="1">
        <v>3518.1</v>
      </c>
      <c r="F22" s="1">
        <v>4892.2</v>
      </c>
    </row>
    <row r="23" spans="1:6" x14ac:dyDescent="0.25">
      <c r="A23" t="s">
        <v>15</v>
      </c>
      <c r="C23" s="1">
        <v>47638</v>
      </c>
      <c r="D23" s="1"/>
      <c r="E23" s="1">
        <v>14287.5</v>
      </c>
      <c r="F23" s="1">
        <v>10467</v>
      </c>
    </row>
    <row r="24" spans="1:6" x14ac:dyDescent="0.25">
      <c r="A24" t="s">
        <v>16</v>
      </c>
      <c r="C24" s="1"/>
      <c r="D24" s="1">
        <v>2166</v>
      </c>
      <c r="E24" s="1">
        <v>1066</v>
      </c>
      <c r="F24" s="1">
        <v>1066</v>
      </c>
    </row>
    <row r="25" spans="1:6" x14ac:dyDescent="0.25">
      <c r="A25" t="s">
        <v>87</v>
      </c>
      <c r="C25" s="1">
        <v>190</v>
      </c>
      <c r="D25" s="1">
        <v>1430</v>
      </c>
      <c r="E25" s="1">
        <v>510</v>
      </c>
      <c r="F25" s="1">
        <v>320</v>
      </c>
    </row>
    <row r="26" spans="1:6" x14ac:dyDescent="0.25">
      <c r="A26" t="s">
        <v>324</v>
      </c>
      <c r="C26" s="1">
        <v>1175</v>
      </c>
      <c r="D26" s="1">
        <v>2225</v>
      </c>
      <c r="E26" s="1"/>
      <c r="F26" s="1">
        <v>950</v>
      </c>
    </row>
    <row r="27" spans="1:6" x14ac:dyDescent="0.25">
      <c r="A27" t="s">
        <v>274</v>
      </c>
      <c r="C27" s="1">
        <v>321.55</v>
      </c>
      <c r="D27" s="1">
        <v>752.61</v>
      </c>
      <c r="E27" s="1"/>
      <c r="F27" s="1"/>
    </row>
    <row r="28" spans="1:6" x14ac:dyDescent="0.25">
      <c r="A28" t="s">
        <v>85</v>
      </c>
      <c r="C28" s="1">
        <v>505</v>
      </c>
      <c r="D28" s="1">
        <v>895</v>
      </c>
      <c r="E28" s="1">
        <v>2380</v>
      </c>
      <c r="F28" s="1">
        <v>1555</v>
      </c>
    </row>
    <row r="29" spans="1:6" x14ac:dyDescent="0.25">
      <c r="A29" t="s">
        <v>49</v>
      </c>
      <c r="C29" s="1"/>
      <c r="D29" s="1"/>
      <c r="E29" s="1"/>
      <c r="F29" s="1"/>
    </row>
    <row r="30" spans="1:6" x14ac:dyDescent="0.25">
      <c r="A30" t="s">
        <v>108</v>
      </c>
      <c r="C30" s="1">
        <v>2581.33</v>
      </c>
      <c r="D30" s="1">
        <v>2693.35</v>
      </c>
      <c r="E30" s="1">
        <v>1272.3</v>
      </c>
      <c r="F30" s="1">
        <v>426.45</v>
      </c>
    </row>
    <row r="31" spans="1:6" x14ac:dyDescent="0.25">
      <c r="A31" t="s">
        <v>151</v>
      </c>
      <c r="C31" s="1"/>
      <c r="D31" s="1"/>
      <c r="E31" s="1"/>
      <c r="F31" s="1">
        <v>318.39999999999998</v>
      </c>
    </row>
    <row r="32" spans="1:6" x14ac:dyDescent="0.25">
      <c r="A32" s="6" t="s">
        <v>292</v>
      </c>
      <c r="B32" s="6"/>
      <c r="C32" s="7">
        <f>SUM(C16:C31)</f>
        <v>186824.52</v>
      </c>
      <c r="D32" s="7">
        <v>167171.19</v>
      </c>
      <c r="E32" s="7">
        <v>175229.74</v>
      </c>
      <c r="F32" s="7">
        <v>182226.21</v>
      </c>
    </row>
    <row r="33" spans="1:6" x14ac:dyDescent="0.25">
      <c r="A33" s="6"/>
      <c r="B33" s="6"/>
      <c r="C33" s="6"/>
      <c r="D33" s="6"/>
      <c r="E33" s="7"/>
      <c r="F33" s="7"/>
    </row>
    <row r="34" spans="1:6" x14ac:dyDescent="0.25">
      <c r="D34" s="1"/>
      <c r="E34" s="1"/>
      <c r="F34" s="1"/>
    </row>
    <row r="35" spans="1:6" x14ac:dyDescent="0.25">
      <c r="A35" s="2" t="s">
        <v>89</v>
      </c>
      <c r="B35" s="2"/>
      <c r="C35" s="34">
        <f>C13-C32</f>
        <v>27688.760000000009</v>
      </c>
      <c r="D35" s="34">
        <f>D13-D32</f>
        <v>96681.919999999984</v>
      </c>
      <c r="E35" s="34">
        <v>40683.47000000003</v>
      </c>
      <c r="F35" s="34">
        <v>52246.789999999994</v>
      </c>
    </row>
    <row r="36" spans="1:6" x14ac:dyDescent="0.25">
      <c r="E36" s="1"/>
      <c r="F36" s="1"/>
    </row>
    <row r="37" spans="1:6" x14ac:dyDescent="0.25">
      <c r="E37" s="1"/>
      <c r="F37" s="1"/>
    </row>
  </sheetData>
  <sortState ref="A5:E40">
    <sortCondition ref="D5:D40"/>
  </sortState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workbookViewId="0">
      <selection activeCell="D5" sqref="D5"/>
    </sheetView>
  </sheetViews>
  <sheetFormatPr defaultRowHeight="15" x14ac:dyDescent="0.25"/>
  <cols>
    <col min="1" max="1" width="10.7109375" bestFit="1" customWidth="1"/>
    <col min="2" max="2" width="4.5703125" bestFit="1" customWidth="1"/>
    <col min="3" max="3" width="49.7109375" customWidth="1"/>
    <col min="4" max="4" width="11.85546875" bestFit="1" customWidth="1"/>
    <col min="5" max="5" width="11.5703125" bestFit="1" customWidth="1"/>
    <col min="6" max="6" width="13.42578125" customWidth="1"/>
  </cols>
  <sheetData>
    <row r="1" spans="1:6" x14ac:dyDescent="0.25">
      <c r="A1" s="5">
        <v>42004</v>
      </c>
    </row>
    <row r="2" spans="1:6" ht="18.75" x14ac:dyDescent="0.3">
      <c r="C2" s="12" t="s">
        <v>299</v>
      </c>
      <c r="D2" s="1"/>
    </row>
    <row r="3" spans="1:6" x14ac:dyDescent="0.25">
      <c r="C3" s="5" t="s">
        <v>325</v>
      </c>
      <c r="D3" s="115"/>
    </row>
    <row r="4" spans="1:6" x14ac:dyDescent="0.25">
      <c r="C4" t="s">
        <v>41</v>
      </c>
      <c r="D4" s="122">
        <v>25485</v>
      </c>
    </row>
    <row r="5" spans="1:6" x14ac:dyDescent="0.25">
      <c r="C5" t="s">
        <v>42</v>
      </c>
      <c r="D5" s="1">
        <v>44103.16</v>
      </c>
    </row>
    <row r="6" spans="1:6" x14ac:dyDescent="0.25">
      <c r="C6" s="6" t="s">
        <v>43</v>
      </c>
      <c r="D6" s="118">
        <f>SUM(D4:D5)</f>
        <v>69588.160000000003</v>
      </c>
    </row>
    <row r="9" spans="1:6" x14ac:dyDescent="0.25">
      <c r="A9" s="2" t="s">
        <v>179</v>
      </c>
      <c r="B9" s="2" t="s">
        <v>182</v>
      </c>
      <c r="C9" s="2"/>
      <c r="D9" s="34" t="s">
        <v>21</v>
      </c>
      <c r="E9" s="34" t="s">
        <v>20</v>
      </c>
      <c r="F9" s="34" t="s">
        <v>26</v>
      </c>
    </row>
    <row r="10" spans="1:6" x14ac:dyDescent="0.25">
      <c r="A10" s="13" t="s">
        <v>181</v>
      </c>
      <c r="B10" s="15"/>
      <c r="C10" s="13" t="s">
        <v>300</v>
      </c>
      <c r="D10" s="77"/>
      <c r="E10" s="77"/>
      <c r="F10" s="70">
        <v>59257.82</v>
      </c>
    </row>
    <row r="11" spans="1:6" x14ac:dyDescent="0.25">
      <c r="A11" s="41">
        <v>41642</v>
      </c>
      <c r="B11" s="15"/>
      <c r="C11" s="13" t="s">
        <v>322</v>
      </c>
      <c r="D11" s="77">
        <v>19.95</v>
      </c>
      <c r="E11" s="77"/>
      <c r="F11" s="70">
        <f>F10-D11+E11</f>
        <v>59237.87</v>
      </c>
    </row>
    <row r="12" spans="1:6" x14ac:dyDescent="0.25">
      <c r="A12" s="41">
        <v>41647</v>
      </c>
      <c r="B12" s="15">
        <v>255</v>
      </c>
      <c r="C12" s="13" t="s">
        <v>303</v>
      </c>
      <c r="D12" s="77">
        <v>48.03</v>
      </c>
      <c r="E12" s="77"/>
      <c r="F12" s="70">
        <f t="shared" ref="F12:F31" si="0">F11-D12+E12</f>
        <v>59189.840000000004</v>
      </c>
    </row>
    <row r="13" spans="1:6" x14ac:dyDescent="0.25">
      <c r="A13" s="41">
        <v>41654</v>
      </c>
      <c r="B13" s="13"/>
      <c r="C13" s="13" t="s">
        <v>7</v>
      </c>
      <c r="D13" s="77"/>
      <c r="E13" s="77">
        <v>2.5099999999999998</v>
      </c>
      <c r="F13" s="70">
        <f t="shared" si="0"/>
        <v>59192.350000000006</v>
      </c>
    </row>
    <row r="14" spans="1:6" x14ac:dyDescent="0.25">
      <c r="A14" s="41">
        <v>41666</v>
      </c>
      <c r="B14" s="13">
        <v>267</v>
      </c>
      <c r="C14" s="13" t="s">
        <v>307</v>
      </c>
      <c r="D14" s="77">
        <v>99</v>
      </c>
      <c r="E14" s="77"/>
      <c r="F14" s="70">
        <f t="shared" si="0"/>
        <v>59093.350000000006</v>
      </c>
    </row>
    <row r="15" spans="1:6" x14ac:dyDescent="0.25">
      <c r="A15" s="41">
        <v>41670</v>
      </c>
      <c r="B15" s="13">
        <v>258</v>
      </c>
      <c r="C15" s="42" t="s">
        <v>302</v>
      </c>
      <c r="D15" s="77">
        <v>37400</v>
      </c>
      <c r="E15" s="77"/>
      <c r="F15" s="70">
        <f t="shared" si="0"/>
        <v>21693.350000000006</v>
      </c>
    </row>
    <row r="16" spans="1:6" x14ac:dyDescent="0.25">
      <c r="A16" s="41">
        <v>41670</v>
      </c>
      <c r="B16" s="13"/>
      <c r="C16" s="42" t="s">
        <v>214</v>
      </c>
      <c r="D16" s="78">
        <v>3</v>
      </c>
      <c r="E16" s="77"/>
      <c r="F16" s="70">
        <f t="shared" si="0"/>
        <v>21690.350000000006</v>
      </c>
    </row>
    <row r="17" spans="1:6" x14ac:dyDescent="0.25">
      <c r="A17" s="41">
        <v>41673</v>
      </c>
      <c r="B17" s="13"/>
      <c r="C17" s="42" t="s">
        <v>322</v>
      </c>
      <c r="D17" s="78">
        <v>19.95</v>
      </c>
      <c r="E17" s="77"/>
      <c r="F17" s="70">
        <f t="shared" si="0"/>
        <v>21670.400000000005</v>
      </c>
    </row>
    <row r="18" spans="1:6" x14ac:dyDescent="0.25">
      <c r="A18" s="41">
        <v>41685</v>
      </c>
      <c r="B18" s="13"/>
      <c r="C18" s="42" t="s">
        <v>7</v>
      </c>
      <c r="D18" s="77"/>
      <c r="E18" s="77">
        <v>1.85</v>
      </c>
      <c r="F18" s="70">
        <f t="shared" si="0"/>
        <v>21672.250000000004</v>
      </c>
    </row>
    <row r="19" spans="1:6" x14ac:dyDescent="0.25">
      <c r="A19" s="41">
        <v>41698</v>
      </c>
      <c r="B19" s="13"/>
      <c r="C19" s="42" t="s">
        <v>214</v>
      </c>
      <c r="D19" s="78">
        <v>3</v>
      </c>
      <c r="E19" s="77"/>
      <c r="F19" s="70">
        <f t="shared" si="0"/>
        <v>21669.250000000004</v>
      </c>
    </row>
    <row r="20" spans="1:6" x14ac:dyDescent="0.25">
      <c r="A20" s="41">
        <v>41701</v>
      </c>
      <c r="B20" s="13"/>
      <c r="C20" s="42" t="s">
        <v>301</v>
      </c>
      <c r="D20" s="78">
        <v>19.95</v>
      </c>
      <c r="E20" s="77"/>
      <c r="F20" s="70">
        <f t="shared" si="0"/>
        <v>21649.300000000003</v>
      </c>
    </row>
    <row r="21" spans="1:6" x14ac:dyDescent="0.25">
      <c r="A21" s="41">
        <v>41712</v>
      </c>
      <c r="B21" s="13"/>
      <c r="C21" s="42" t="s">
        <v>112</v>
      </c>
      <c r="D21" s="77"/>
      <c r="E21" s="77">
        <v>3303</v>
      </c>
      <c r="F21" s="70">
        <f t="shared" si="0"/>
        <v>24952.300000000003</v>
      </c>
    </row>
    <row r="22" spans="1:6" x14ac:dyDescent="0.25">
      <c r="A22" s="41">
        <v>41713</v>
      </c>
      <c r="B22" s="13"/>
      <c r="C22" s="42" t="s">
        <v>7</v>
      </c>
      <c r="D22" s="77"/>
      <c r="E22" s="77">
        <v>0.84</v>
      </c>
      <c r="F22" s="70">
        <f t="shared" si="0"/>
        <v>24953.140000000003</v>
      </c>
    </row>
    <row r="23" spans="1:6" x14ac:dyDescent="0.25">
      <c r="A23" s="41" t="s">
        <v>304</v>
      </c>
      <c r="B23" s="13"/>
      <c r="C23" s="42" t="s">
        <v>112</v>
      </c>
      <c r="D23" s="77"/>
      <c r="E23" s="77">
        <v>88812</v>
      </c>
      <c r="F23" s="70">
        <f t="shared" si="0"/>
        <v>113765.14</v>
      </c>
    </row>
    <row r="24" spans="1:6" x14ac:dyDescent="0.25">
      <c r="A24" s="41">
        <v>41720</v>
      </c>
      <c r="B24" s="13">
        <v>260</v>
      </c>
      <c r="C24" s="42" t="s">
        <v>306</v>
      </c>
      <c r="D24" s="77">
        <v>3700</v>
      </c>
      <c r="E24" s="77"/>
      <c r="F24" s="70">
        <f t="shared" si="0"/>
        <v>110065.14</v>
      </c>
    </row>
    <row r="25" spans="1:6" x14ac:dyDescent="0.25">
      <c r="A25" s="41">
        <v>41724</v>
      </c>
      <c r="B25" s="13">
        <v>259</v>
      </c>
      <c r="C25" s="42" t="s">
        <v>305</v>
      </c>
      <c r="D25" s="77">
        <v>2225</v>
      </c>
      <c r="E25" s="77"/>
      <c r="F25" s="70">
        <f t="shared" si="0"/>
        <v>107840.14</v>
      </c>
    </row>
    <row r="26" spans="1:6" x14ac:dyDescent="0.25">
      <c r="A26" s="41">
        <v>41729</v>
      </c>
      <c r="B26" s="13"/>
      <c r="C26" s="42" t="s">
        <v>214</v>
      </c>
      <c r="D26" s="77">
        <v>3</v>
      </c>
      <c r="E26" s="77"/>
      <c r="F26" s="70">
        <f t="shared" si="0"/>
        <v>107837.14</v>
      </c>
    </row>
    <row r="27" spans="1:6" x14ac:dyDescent="0.25">
      <c r="A27" s="41">
        <v>41732</v>
      </c>
      <c r="B27" s="13"/>
      <c r="C27" s="42" t="s">
        <v>322</v>
      </c>
      <c r="D27" s="77">
        <v>19.95</v>
      </c>
      <c r="E27" s="77"/>
      <c r="F27" s="70">
        <f t="shared" si="0"/>
        <v>107817.19</v>
      </c>
    </row>
    <row r="28" spans="1:6" x14ac:dyDescent="0.25">
      <c r="A28" s="41">
        <v>41744</v>
      </c>
      <c r="B28" s="13"/>
      <c r="C28" s="42" t="s">
        <v>7</v>
      </c>
      <c r="D28" s="77"/>
      <c r="E28" s="77">
        <v>2.2799999999999998</v>
      </c>
      <c r="F28" s="70">
        <f t="shared" si="0"/>
        <v>107819.47</v>
      </c>
    </row>
    <row r="29" spans="1:6" x14ac:dyDescent="0.25">
      <c r="A29" s="41">
        <v>41747</v>
      </c>
      <c r="B29" s="13">
        <v>261</v>
      </c>
      <c r="C29" s="13" t="s">
        <v>308</v>
      </c>
      <c r="D29" s="77">
        <v>288</v>
      </c>
      <c r="E29" s="77"/>
      <c r="F29" s="70">
        <f t="shared" si="0"/>
        <v>107531.47</v>
      </c>
    </row>
    <row r="30" spans="1:6" x14ac:dyDescent="0.25">
      <c r="A30" s="41">
        <v>41747</v>
      </c>
      <c r="B30" s="13"/>
      <c r="C30" s="42" t="s">
        <v>112</v>
      </c>
      <c r="D30" s="77"/>
      <c r="E30" s="77">
        <v>11765</v>
      </c>
      <c r="F30" s="70">
        <f t="shared" si="0"/>
        <v>119296.47</v>
      </c>
    </row>
    <row r="31" spans="1:6" x14ac:dyDescent="0.25">
      <c r="A31" s="41">
        <v>41759</v>
      </c>
      <c r="B31" s="13"/>
      <c r="C31" s="42" t="s">
        <v>214</v>
      </c>
      <c r="D31" s="78">
        <v>3</v>
      </c>
      <c r="E31" s="77"/>
      <c r="F31" s="70">
        <f t="shared" si="0"/>
        <v>119293.47</v>
      </c>
    </row>
    <row r="32" spans="1:6" x14ac:dyDescent="0.25">
      <c r="A32" s="41">
        <v>41764</v>
      </c>
      <c r="B32" s="13"/>
      <c r="C32" s="42" t="s">
        <v>322</v>
      </c>
      <c r="D32" s="78">
        <v>19.95</v>
      </c>
      <c r="E32" s="77"/>
      <c r="F32" s="70">
        <f>F31-D32+E32</f>
        <v>119273.52</v>
      </c>
    </row>
    <row r="33" spans="1:6" x14ac:dyDescent="0.25">
      <c r="A33" s="41">
        <v>41767</v>
      </c>
      <c r="B33" s="13">
        <v>262</v>
      </c>
      <c r="C33" s="42" t="s">
        <v>314</v>
      </c>
      <c r="D33" s="78">
        <v>35</v>
      </c>
      <c r="E33" s="77"/>
      <c r="F33" s="70">
        <f t="shared" ref="F33:F44" si="1">F32-D33+E33</f>
        <v>119238.52</v>
      </c>
    </row>
    <row r="34" spans="1:6" x14ac:dyDescent="0.25">
      <c r="A34" s="41">
        <v>41767</v>
      </c>
      <c r="B34" s="13">
        <v>263</v>
      </c>
      <c r="C34" s="42" t="s">
        <v>315</v>
      </c>
      <c r="D34" s="78">
        <v>400</v>
      </c>
      <c r="E34" s="77"/>
      <c r="F34" s="70">
        <f t="shared" si="1"/>
        <v>118838.52</v>
      </c>
    </row>
    <row r="35" spans="1:6" x14ac:dyDescent="0.25">
      <c r="A35" s="41">
        <v>41767</v>
      </c>
      <c r="B35" s="13">
        <v>264</v>
      </c>
      <c r="C35" s="42" t="s">
        <v>309</v>
      </c>
      <c r="D35" s="78">
        <v>20000</v>
      </c>
      <c r="E35" s="77"/>
      <c r="F35" s="70">
        <f t="shared" si="1"/>
        <v>98838.52</v>
      </c>
    </row>
    <row r="36" spans="1:6" x14ac:dyDescent="0.25">
      <c r="A36" s="41">
        <v>41774</v>
      </c>
      <c r="B36" s="13"/>
      <c r="C36" s="42" t="s">
        <v>7</v>
      </c>
      <c r="D36" s="77"/>
      <c r="E36" s="77">
        <v>4.79</v>
      </c>
      <c r="F36" s="70">
        <f t="shared" si="1"/>
        <v>98843.31</v>
      </c>
    </row>
    <row r="37" spans="1:6" x14ac:dyDescent="0.25">
      <c r="A37" s="41">
        <v>41775</v>
      </c>
      <c r="B37" s="13"/>
      <c r="C37" s="42" t="s">
        <v>112</v>
      </c>
      <c r="D37" s="77"/>
      <c r="E37" s="77">
        <v>7885</v>
      </c>
      <c r="F37" s="70">
        <f t="shared" si="1"/>
        <v>106728.31</v>
      </c>
    </row>
    <row r="38" spans="1:6" x14ac:dyDescent="0.25">
      <c r="A38" s="41">
        <v>41786</v>
      </c>
      <c r="B38" s="13">
        <v>265</v>
      </c>
      <c r="C38" s="42" t="s">
        <v>310</v>
      </c>
      <c r="D38" s="77">
        <v>237.33</v>
      </c>
      <c r="E38" s="77"/>
      <c r="F38" s="70">
        <f t="shared" si="1"/>
        <v>106490.98</v>
      </c>
    </row>
    <row r="39" spans="1:6" x14ac:dyDescent="0.25">
      <c r="A39" s="41">
        <v>41787</v>
      </c>
      <c r="B39" s="13">
        <v>266</v>
      </c>
      <c r="C39" s="42" t="s">
        <v>311</v>
      </c>
      <c r="D39" s="78">
        <v>5940</v>
      </c>
      <c r="E39" s="77"/>
      <c r="F39" s="70">
        <f t="shared" si="1"/>
        <v>100550.98</v>
      </c>
    </row>
    <row r="40" spans="1:6" x14ac:dyDescent="0.25">
      <c r="A40" s="41">
        <v>41789</v>
      </c>
      <c r="B40" s="13"/>
      <c r="C40" s="42" t="s">
        <v>214</v>
      </c>
      <c r="D40" s="78">
        <v>3</v>
      </c>
      <c r="E40" s="77"/>
      <c r="F40" s="70">
        <f t="shared" si="1"/>
        <v>100547.98</v>
      </c>
    </row>
    <row r="41" spans="1:6" x14ac:dyDescent="0.25">
      <c r="A41" s="120">
        <v>41791</v>
      </c>
      <c r="B41" s="13">
        <v>267</v>
      </c>
      <c r="C41" s="42" t="s">
        <v>312</v>
      </c>
      <c r="D41" s="78">
        <v>10238</v>
      </c>
      <c r="E41" s="77"/>
      <c r="F41" s="70">
        <f t="shared" si="1"/>
        <v>90309.98</v>
      </c>
    </row>
    <row r="42" spans="1:6" x14ac:dyDescent="0.25">
      <c r="A42" s="120">
        <v>41793</v>
      </c>
      <c r="B42" s="13"/>
      <c r="C42" s="42" t="s">
        <v>322</v>
      </c>
      <c r="D42" s="78">
        <v>19.95</v>
      </c>
      <c r="E42" s="77"/>
      <c r="F42" s="70">
        <f t="shared" si="1"/>
        <v>90290.03</v>
      </c>
    </row>
    <row r="43" spans="1:6" x14ac:dyDescent="0.25">
      <c r="A43" s="41">
        <v>41799</v>
      </c>
      <c r="B43" s="13"/>
      <c r="C43" s="119" t="s">
        <v>313</v>
      </c>
      <c r="D43" s="78"/>
      <c r="E43" s="77">
        <v>20000</v>
      </c>
      <c r="F43" s="70">
        <f t="shared" si="1"/>
        <v>110290.03</v>
      </c>
    </row>
    <row r="44" spans="1:6" x14ac:dyDescent="0.25">
      <c r="A44" s="41">
        <v>41805</v>
      </c>
      <c r="B44" s="13"/>
      <c r="C44" s="42" t="s">
        <v>7</v>
      </c>
      <c r="D44" s="77"/>
      <c r="E44" s="77">
        <v>4.58</v>
      </c>
      <c r="F44" s="70">
        <f t="shared" si="1"/>
        <v>110294.61</v>
      </c>
    </row>
    <row r="45" spans="1:6" x14ac:dyDescent="0.25">
      <c r="A45" s="41">
        <v>41806</v>
      </c>
      <c r="B45" s="13"/>
      <c r="C45" s="42" t="s">
        <v>112</v>
      </c>
      <c r="D45" s="77"/>
      <c r="E45" s="77">
        <v>3700</v>
      </c>
      <c r="F45" s="70">
        <f>F44+E45</f>
        <v>113994.61</v>
      </c>
    </row>
    <row r="46" spans="1:6" x14ac:dyDescent="0.25">
      <c r="A46" s="41">
        <v>41820</v>
      </c>
      <c r="B46" s="13"/>
      <c r="C46" s="42" t="s">
        <v>214</v>
      </c>
      <c r="D46" s="77">
        <v>3</v>
      </c>
      <c r="E46" s="77"/>
      <c r="F46" s="70">
        <f>F45-D46</f>
        <v>113991.61</v>
      </c>
    </row>
    <row r="47" spans="1:6" x14ac:dyDescent="0.25">
      <c r="A47" s="41">
        <v>41823</v>
      </c>
      <c r="B47" s="13"/>
      <c r="C47" s="42" t="s">
        <v>112</v>
      </c>
      <c r="D47" s="77"/>
      <c r="E47" s="77">
        <v>715</v>
      </c>
      <c r="F47" s="70">
        <f>F46+E47</f>
        <v>114706.61</v>
      </c>
    </row>
    <row r="48" spans="1:6" x14ac:dyDescent="0.25">
      <c r="A48" s="41">
        <v>41823</v>
      </c>
      <c r="B48" s="13"/>
      <c r="C48" s="42" t="s">
        <v>318</v>
      </c>
      <c r="D48" s="77">
        <v>19.95</v>
      </c>
      <c r="E48" s="77"/>
      <c r="F48" s="70">
        <f>F47-D48</f>
        <v>114686.66</v>
      </c>
    </row>
    <row r="49" spans="1:7" x14ac:dyDescent="0.25">
      <c r="A49" s="41">
        <v>41827</v>
      </c>
      <c r="B49" s="13">
        <v>268</v>
      </c>
      <c r="C49" s="42" t="s">
        <v>316</v>
      </c>
      <c r="D49" s="78">
        <v>35</v>
      </c>
      <c r="E49" s="77"/>
      <c r="F49" s="70">
        <f>F48-D49</f>
        <v>114651.66</v>
      </c>
    </row>
    <row r="50" spans="1:7" x14ac:dyDescent="0.25">
      <c r="A50" s="41">
        <v>41827</v>
      </c>
      <c r="B50" s="13">
        <v>269</v>
      </c>
      <c r="C50" s="121" t="s">
        <v>317</v>
      </c>
      <c r="D50" s="78">
        <v>20</v>
      </c>
      <c r="E50" s="77"/>
      <c r="F50" s="70">
        <f>F49-D50</f>
        <v>114631.66</v>
      </c>
    </row>
    <row r="51" spans="1:7" x14ac:dyDescent="0.25">
      <c r="A51" s="41">
        <v>41831</v>
      </c>
      <c r="B51" s="13"/>
      <c r="C51" s="13" t="s">
        <v>319</v>
      </c>
      <c r="D51" s="77">
        <v>90</v>
      </c>
      <c r="E51" s="77"/>
      <c r="F51" s="77">
        <f>F50-D51</f>
        <v>114541.66</v>
      </c>
      <c r="G51" s="123"/>
    </row>
    <row r="52" spans="1:7" x14ac:dyDescent="0.25">
      <c r="A52" s="41">
        <v>41835</v>
      </c>
      <c r="B52" s="13"/>
      <c r="C52" s="28" t="s">
        <v>320</v>
      </c>
      <c r="D52" s="78"/>
      <c r="E52" s="77">
        <v>4.71</v>
      </c>
      <c r="F52" s="70">
        <f>F51+E52</f>
        <v>114546.37000000001</v>
      </c>
    </row>
    <row r="53" spans="1:7" x14ac:dyDescent="0.25">
      <c r="A53" s="41">
        <v>41837</v>
      </c>
      <c r="B53" s="13">
        <v>270</v>
      </c>
      <c r="C53" s="28" t="s">
        <v>309</v>
      </c>
      <c r="D53" s="78">
        <v>20000</v>
      </c>
      <c r="E53" s="77"/>
      <c r="F53" s="70">
        <f>SUM(F52-D53)</f>
        <v>94546.37000000001</v>
      </c>
    </row>
    <row r="54" spans="1:7" x14ac:dyDescent="0.25">
      <c r="A54" s="41">
        <v>41850</v>
      </c>
      <c r="B54" s="13">
        <v>272</v>
      </c>
      <c r="C54" s="28" t="s">
        <v>321</v>
      </c>
      <c r="D54" s="78">
        <v>440</v>
      </c>
      <c r="E54" s="77"/>
      <c r="F54" s="35">
        <f>SUM(F53-D54)</f>
        <v>94106.37000000001</v>
      </c>
    </row>
    <row r="55" spans="1:7" x14ac:dyDescent="0.25">
      <c r="A55" s="41">
        <v>41851</v>
      </c>
      <c r="B55" s="13"/>
      <c r="C55" s="28" t="s">
        <v>214</v>
      </c>
      <c r="D55" s="78">
        <v>3</v>
      </c>
      <c r="E55" s="77"/>
      <c r="F55" s="35">
        <f>SUM(F54-D55)</f>
        <v>94103.37000000001</v>
      </c>
    </row>
    <row r="56" spans="1:7" x14ac:dyDescent="0.25">
      <c r="A56" s="41">
        <v>41852</v>
      </c>
      <c r="B56" s="13"/>
      <c r="C56" s="28" t="s">
        <v>112</v>
      </c>
      <c r="D56" s="77"/>
      <c r="E56" s="77">
        <v>2465</v>
      </c>
      <c r="F56" s="35">
        <f>SUM(F55+E56)</f>
        <v>96568.37000000001</v>
      </c>
    </row>
    <row r="57" spans="1:7" x14ac:dyDescent="0.25">
      <c r="A57" s="41">
        <v>41855</v>
      </c>
      <c r="B57" s="13"/>
      <c r="C57" s="28" t="s">
        <v>318</v>
      </c>
      <c r="D57" s="78">
        <v>19.95</v>
      </c>
      <c r="E57" s="77"/>
      <c r="F57" s="35">
        <f>SUM(F56-D57)</f>
        <v>96548.420000000013</v>
      </c>
    </row>
    <row r="58" spans="1:7" x14ac:dyDescent="0.25">
      <c r="A58" s="41">
        <v>41866</v>
      </c>
      <c r="B58" s="13"/>
      <c r="C58" s="28" t="s">
        <v>7</v>
      </c>
      <c r="D58" s="77"/>
      <c r="E58" s="77">
        <v>4.08</v>
      </c>
      <c r="F58" s="35">
        <f>SUM(F57+E58)</f>
        <v>96552.500000000015</v>
      </c>
    </row>
    <row r="59" spans="1:7" x14ac:dyDescent="0.25">
      <c r="A59" s="120">
        <v>41880</v>
      </c>
      <c r="B59" s="13"/>
      <c r="C59" s="28" t="s">
        <v>214</v>
      </c>
      <c r="D59" s="78">
        <v>3</v>
      </c>
      <c r="E59" s="77"/>
      <c r="F59" s="35">
        <f>SUM(F58-D59)</f>
        <v>96549.500000000015</v>
      </c>
    </row>
    <row r="60" spans="1:7" x14ac:dyDescent="0.25">
      <c r="A60" s="41">
        <v>41885</v>
      </c>
      <c r="B60" s="13"/>
      <c r="C60" s="28" t="s">
        <v>318</v>
      </c>
      <c r="D60" s="77">
        <v>19.95</v>
      </c>
      <c r="E60" s="77"/>
      <c r="F60" s="35">
        <f>SUM(F59-D60)</f>
        <v>96529.550000000017</v>
      </c>
    </row>
    <row r="61" spans="1:7" x14ac:dyDescent="0.25">
      <c r="A61" s="41">
        <v>41886</v>
      </c>
      <c r="B61" s="13"/>
      <c r="C61" s="28" t="s">
        <v>112</v>
      </c>
      <c r="D61" s="77"/>
      <c r="E61" s="77">
        <v>3080</v>
      </c>
      <c r="F61" s="35">
        <f>SUM(F60+E61)</f>
        <v>99609.550000000017</v>
      </c>
    </row>
    <row r="62" spans="1:7" x14ac:dyDescent="0.25">
      <c r="A62" s="41">
        <v>41886</v>
      </c>
      <c r="B62" s="13"/>
      <c r="C62" s="28" t="s">
        <v>112</v>
      </c>
      <c r="D62" s="77"/>
      <c r="E62" s="77">
        <v>10990</v>
      </c>
      <c r="F62" s="35">
        <f>SUM(F61+E62)</f>
        <v>110599.55000000002</v>
      </c>
    </row>
    <row r="63" spans="1:7" x14ac:dyDescent="0.25">
      <c r="A63" s="41">
        <v>41890</v>
      </c>
      <c r="B63" s="13"/>
      <c r="C63" s="28" t="s">
        <v>326</v>
      </c>
      <c r="D63" s="77">
        <v>5</v>
      </c>
      <c r="E63" s="77"/>
      <c r="F63" s="35">
        <f>SUM(F62-D63)</f>
        <v>110594.55000000002</v>
      </c>
    </row>
    <row r="64" spans="1:7" x14ac:dyDescent="0.25">
      <c r="A64" s="41">
        <v>41890</v>
      </c>
      <c r="B64" s="13"/>
      <c r="C64" s="28" t="s">
        <v>327</v>
      </c>
      <c r="D64" s="77">
        <v>80</v>
      </c>
      <c r="E64" s="13"/>
      <c r="F64" s="35">
        <f>SUM(F63-D64)</f>
        <v>110514.55000000002</v>
      </c>
    </row>
    <row r="65" spans="1:6" x14ac:dyDescent="0.25">
      <c r="A65" s="41">
        <v>41893</v>
      </c>
      <c r="B65" s="13">
        <v>271</v>
      </c>
      <c r="C65" s="28" t="s">
        <v>237</v>
      </c>
      <c r="D65" s="77">
        <v>20</v>
      </c>
      <c r="E65" s="13"/>
      <c r="F65" s="35">
        <f>SUM(F64-D65)</f>
        <v>110494.55000000002</v>
      </c>
    </row>
    <row r="66" spans="1:6" x14ac:dyDescent="0.25">
      <c r="A66" s="120">
        <v>41897</v>
      </c>
      <c r="B66" s="13"/>
      <c r="C66" s="28" t="s">
        <v>328</v>
      </c>
      <c r="D66" s="13"/>
      <c r="E66" s="13">
        <v>4.33</v>
      </c>
      <c r="F66" s="35">
        <f>SUM(F65+E66)</f>
        <v>110498.88000000002</v>
      </c>
    </row>
    <row r="67" spans="1:6" x14ac:dyDescent="0.25">
      <c r="A67" s="41">
        <v>41901</v>
      </c>
      <c r="B67" s="13">
        <v>274</v>
      </c>
      <c r="C67" s="28" t="s">
        <v>309</v>
      </c>
      <c r="D67" s="77">
        <v>3200</v>
      </c>
      <c r="E67" s="13"/>
      <c r="F67" s="35">
        <f t="shared" ref="F67:F73" si="2">SUM(F66-D67)</f>
        <v>107298.88000000002</v>
      </c>
    </row>
    <row r="68" spans="1:6" x14ac:dyDescent="0.25">
      <c r="A68" s="120">
        <v>41911</v>
      </c>
      <c r="B68" s="13">
        <v>273</v>
      </c>
      <c r="C68" s="28" t="s">
        <v>329</v>
      </c>
      <c r="D68" s="77">
        <v>35</v>
      </c>
      <c r="E68" s="13"/>
      <c r="F68" s="35">
        <f t="shared" si="2"/>
        <v>107263.88000000002</v>
      </c>
    </row>
    <row r="69" spans="1:6" x14ac:dyDescent="0.25">
      <c r="A69" s="41">
        <v>41912</v>
      </c>
      <c r="B69" s="13"/>
      <c r="C69" s="28" t="s">
        <v>214</v>
      </c>
      <c r="D69" s="77">
        <v>3</v>
      </c>
      <c r="E69" s="13"/>
      <c r="F69" s="35">
        <f t="shared" si="2"/>
        <v>107260.88000000002</v>
      </c>
    </row>
    <row r="70" spans="1:6" x14ac:dyDescent="0.25">
      <c r="A70" s="41">
        <v>41915</v>
      </c>
      <c r="B70" s="13"/>
      <c r="C70" s="28" t="s">
        <v>318</v>
      </c>
      <c r="D70" s="77">
        <v>19.95</v>
      </c>
      <c r="E70" s="13"/>
      <c r="F70" s="35">
        <f t="shared" si="2"/>
        <v>107240.93000000002</v>
      </c>
    </row>
    <row r="71" spans="1:6" x14ac:dyDescent="0.25">
      <c r="A71" s="41">
        <v>41918</v>
      </c>
      <c r="B71" s="13">
        <v>275</v>
      </c>
      <c r="C71" s="28" t="s">
        <v>330</v>
      </c>
      <c r="D71" s="77">
        <v>3136.5</v>
      </c>
      <c r="E71" s="13"/>
      <c r="F71" s="35">
        <f t="shared" si="2"/>
        <v>104104.43000000002</v>
      </c>
    </row>
    <row r="72" spans="1:6" x14ac:dyDescent="0.25">
      <c r="A72" s="41">
        <v>41921</v>
      </c>
      <c r="B72" s="13">
        <v>276</v>
      </c>
      <c r="C72" s="28" t="s">
        <v>331</v>
      </c>
      <c r="D72" s="77">
        <v>70</v>
      </c>
      <c r="E72" s="13"/>
      <c r="F72" s="35">
        <f t="shared" si="2"/>
        <v>104034.43000000002</v>
      </c>
    </row>
    <row r="73" spans="1:6" x14ac:dyDescent="0.25">
      <c r="A73" s="120">
        <v>41925</v>
      </c>
      <c r="B73" s="13">
        <v>277</v>
      </c>
      <c r="C73" s="28" t="s">
        <v>332</v>
      </c>
      <c r="D73" s="77">
        <v>1181.1099999999999</v>
      </c>
      <c r="E73" s="13"/>
      <c r="F73" s="35">
        <f t="shared" si="2"/>
        <v>102853.32000000002</v>
      </c>
    </row>
    <row r="74" spans="1:6" x14ac:dyDescent="0.25">
      <c r="A74" s="41">
        <v>41927</v>
      </c>
      <c r="B74" s="13"/>
      <c r="C74" s="28" t="s">
        <v>328</v>
      </c>
      <c r="D74" s="13"/>
      <c r="E74" s="77">
        <v>4.37</v>
      </c>
      <c r="F74" s="35">
        <f>SUM(F73+E74)</f>
        <v>102857.69000000002</v>
      </c>
    </row>
    <row r="75" spans="1:6" x14ac:dyDescent="0.25">
      <c r="A75" s="41">
        <v>41928</v>
      </c>
      <c r="B75" s="13"/>
      <c r="C75" s="28" t="s">
        <v>112</v>
      </c>
      <c r="D75" s="13"/>
      <c r="E75" s="77">
        <v>35</v>
      </c>
      <c r="F75" s="35">
        <f>SUM(F74+E75)</f>
        <v>102892.69000000002</v>
      </c>
    </row>
    <row r="76" spans="1:6" x14ac:dyDescent="0.25">
      <c r="A76" s="41">
        <v>41928</v>
      </c>
      <c r="B76" s="13"/>
      <c r="C76" s="28" t="s">
        <v>112</v>
      </c>
      <c r="D76" s="13"/>
      <c r="E76" s="77">
        <v>260</v>
      </c>
      <c r="F76" s="35">
        <f>SUM(F75+E76)</f>
        <v>103152.69000000002</v>
      </c>
    </row>
    <row r="77" spans="1:6" x14ac:dyDescent="0.25">
      <c r="A77" s="41">
        <v>41943</v>
      </c>
      <c r="B77" s="13"/>
      <c r="C77" s="28" t="s">
        <v>214</v>
      </c>
      <c r="D77" s="77">
        <v>3</v>
      </c>
      <c r="E77" s="13"/>
      <c r="F77" s="35">
        <f t="shared" ref="F77:F82" si="3">SUM(F76-D77)</f>
        <v>103149.69000000002</v>
      </c>
    </row>
    <row r="78" spans="1:6" x14ac:dyDescent="0.25">
      <c r="A78" s="41">
        <v>41946</v>
      </c>
      <c r="B78" s="13"/>
      <c r="C78" s="28" t="s">
        <v>318</v>
      </c>
      <c r="D78" s="77">
        <v>19.95</v>
      </c>
      <c r="E78" s="13"/>
      <c r="F78" s="35">
        <f t="shared" si="3"/>
        <v>103129.74000000002</v>
      </c>
    </row>
    <row r="79" spans="1:6" x14ac:dyDescent="0.25">
      <c r="A79" s="41">
        <v>41949</v>
      </c>
      <c r="B79" s="13">
        <v>278</v>
      </c>
      <c r="C79" s="28" t="s">
        <v>321</v>
      </c>
      <c r="D79" s="77">
        <v>648</v>
      </c>
      <c r="E79" s="13"/>
      <c r="F79" s="35">
        <f t="shared" si="3"/>
        <v>102481.74000000002</v>
      </c>
    </row>
    <row r="80" spans="1:6" x14ac:dyDescent="0.25">
      <c r="A80" s="41">
        <v>41949</v>
      </c>
      <c r="B80" s="13">
        <v>279</v>
      </c>
      <c r="C80" s="28" t="s">
        <v>333</v>
      </c>
      <c r="D80" s="77">
        <v>714</v>
      </c>
      <c r="E80" s="13"/>
      <c r="F80" s="35">
        <f t="shared" si="3"/>
        <v>101767.74000000002</v>
      </c>
    </row>
    <row r="81" spans="1:6" x14ac:dyDescent="0.25">
      <c r="A81" s="41">
        <v>41955</v>
      </c>
      <c r="B81" s="13"/>
      <c r="C81" s="28" t="s">
        <v>334</v>
      </c>
      <c r="D81" s="77">
        <v>41.15</v>
      </c>
      <c r="E81" s="13"/>
      <c r="F81" s="35">
        <f t="shared" si="3"/>
        <v>101726.59000000003</v>
      </c>
    </row>
    <row r="82" spans="1:6" x14ac:dyDescent="0.25">
      <c r="A82" s="41">
        <v>41956</v>
      </c>
      <c r="B82" s="13">
        <v>280</v>
      </c>
      <c r="C82" s="28" t="s">
        <v>335</v>
      </c>
      <c r="D82" s="77">
        <v>1175</v>
      </c>
      <c r="E82" s="13"/>
      <c r="F82" s="35">
        <f t="shared" si="3"/>
        <v>100551.59000000003</v>
      </c>
    </row>
    <row r="83" spans="1:6" x14ac:dyDescent="0.25">
      <c r="A83" s="41">
        <v>41958</v>
      </c>
      <c r="B83" s="13"/>
      <c r="C83" s="28" t="s">
        <v>328</v>
      </c>
      <c r="D83" s="77"/>
      <c r="E83" s="77">
        <v>4.3600000000000003</v>
      </c>
      <c r="F83" s="35">
        <f>SUM(F82+E83)</f>
        <v>100555.95000000003</v>
      </c>
    </row>
    <row r="84" spans="1:6" x14ac:dyDescent="0.25">
      <c r="A84" s="41">
        <v>41969</v>
      </c>
      <c r="B84" s="13">
        <v>341</v>
      </c>
      <c r="C84" s="42" t="s">
        <v>336</v>
      </c>
      <c r="D84" s="78">
        <v>75048</v>
      </c>
      <c r="E84" s="13"/>
      <c r="F84" s="35">
        <f>SUM(F83-D84)</f>
        <v>25507.950000000026</v>
      </c>
    </row>
    <row r="85" spans="1:6" x14ac:dyDescent="0.25">
      <c r="A85" s="120">
        <v>41971</v>
      </c>
      <c r="B85" s="13"/>
      <c r="C85" s="42" t="s">
        <v>214</v>
      </c>
      <c r="D85" s="78">
        <v>3</v>
      </c>
      <c r="E85" s="13"/>
      <c r="F85" s="35">
        <f>SUM(F84-D85)</f>
        <v>25504.950000000026</v>
      </c>
    </row>
    <row r="86" spans="1:6" x14ac:dyDescent="0.25">
      <c r="A86" s="41">
        <v>41976</v>
      </c>
      <c r="B86" s="13"/>
      <c r="C86" s="42" t="s">
        <v>318</v>
      </c>
      <c r="D86" s="78">
        <v>19.95</v>
      </c>
      <c r="E86" s="13"/>
      <c r="F86" s="35">
        <f>SUM(F85-D86)</f>
        <v>25485.000000000025</v>
      </c>
    </row>
    <row r="87" spans="1:6" x14ac:dyDescent="0.25">
      <c r="A87" s="41">
        <v>42353</v>
      </c>
      <c r="B87" s="13"/>
      <c r="C87" s="42" t="s">
        <v>328</v>
      </c>
      <c r="D87" s="13"/>
      <c r="E87" s="77">
        <v>2.08</v>
      </c>
      <c r="F87" s="35">
        <f>SUM(F86+E87)</f>
        <v>25487.080000000027</v>
      </c>
    </row>
    <row r="88" spans="1:6" x14ac:dyDescent="0.25">
      <c r="A88" s="41">
        <v>41995</v>
      </c>
      <c r="B88" s="13"/>
      <c r="C88" s="42" t="s">
        <v>112</v>
      </c>
      <c r="D88" s="13"/>
      <c r="E88" s="77">
        <v>45.5</v>
      </c>
      <c r="F88" s="35">
        <f>SUM(F87+E88)</f>
        <v>25532.580000000027</v>
      </c>
    </row>
    <row r="89" spans="1:6" x14ac:dyDescent="0.25">
      <c r="A89" s="41">
        <v>42004</v>
      </c>
      <c r="B89" s="13"/>
      <c r="C89" s="42" t="s">
        <v>214</v>
      </c>
      <c r="D89" s="78">
        <v>3</v>
      </c>
      <c r="E89" s="13"/>
      <c r="F89" s="35">
        <f>SUM(F88-D89)</f>
        <v>25529.580000000027</v>
      </c>
    </row>
  </sheetData>
  <pageMargins left="0.7" right="0.7" top="0.75" bottom="0.75" header="0.3" footer="0.3"/>
  <pageSetup scale="6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19" workbookViewId="0">
      <selection activeCell="K8" sqref="K8"/>
    </sheetView>
  </sheetViews>
  <sheetFormatPr defaultRowHeight="15" x14ac:dyDescent="0.25"/>
  <cols>
    <col min="1" max="1" width="31.85546875" bestFit="1" customWidth="1"/>
    <col min="2" max="2" width="7.140625" bestFit="1" customWidth="1"/>
    <col min="3" max="3" width="12.42578125" customWidth="1"/>
    <col min="4" max="7" width="11.140625" bestFit="1" customWidth="1"/>
  </cols>
  <sheetData>
    <row r="1" spans="1:7" x14ac:dyDescent="0.25">
      <c r="A1" t="s">
        <v>91</v>
      </c>
    </row>
    <row r="2" spans="1:7" x14ac:dyDescent="0.25">
      <c r="A2" s="129">
        <v>42379</v>
      </c>
    </row>
    <row r="4" spans="1:7" x14ac:dyDescent="0.25">
      <c r="A4" s="3" t="s">
        <v>78</v>
      </c>
      <c r="B4" s="116" t="s">
        <v>105</v>
      </c>
      <c r="C4" s="116">
        <v>2015</v>
      </c>
      <c r="D4" s="116">
        <v>2014</v>
      </c>
      <c r="E4" s="116">
        <v>2013</v>
      </c>
      <c r="F4" s="116">
        <v>2012</v>
      </c>
      <c r="G4" s="116">
        <v>2011</v>
      </c>
    </row>
    <row r="5" spans="1:7" x14ac:dyDescent="0.25">
      <c r="A5" t="s">
        <v>323</v>
      </c>
      <c r="C5" s="79">
        <v>126961.91</v>
      </c>
      <c r="D5" s="1">
        <v>153096.28</v>
      </c>
      <c r="E5" s="1">
        <v>169780.36</v>
      </c>
      <c r="F5" s="1">
        <v>171864.35</v>
      </c>
      <c r="G5" s="1">
        <v>171713</v>
      </c>
    </row>
    <row r="6" spans="1:7" x14ac:dyDescent="0.25">
      <c r="A6" t="s">
        <v>297</v>
      </c>
      <c r="D6" s="1"/>
      <c r="E6" s="1">
        <v>50000</v>
      </c>
      <c r="F6" s="1"/>
      <c r="G6" s="1"/>
    </row>
    <row r="7" spans="1:7" x14ac:dyDescent="0.25">
      <c r="A7" t="s">
        <v>337</v>
      </c>
      <c r="C7" s="79">
        <v>24464.29</v>
      </c>
      <c r="D7" s="1">
        <v>17313.84</v>
      </c>
      <c r="E7" s="1"/>
      <c r="F7" s="1"/>
      <c r="G7" s="1"/>
    </row>
    <row r="8" spans="1:7" x14ac:dyDescent="0.25">
      <c r="A8" t="s">
        <v>79</v>
      </c>
      <c r="D8" s="1"/>
      <c r="E8" s="1"/>
      <c r="F8" s="1"/>
      <c r="G8" s="1"/>
    </row>
    <row r="9" spans="1:7" x14ac:dyDescent="0.25">
      <c r="A9" t="s">
        <v>7</v>
      </c>
      <c r="C9" s="79"/>
      <c r="D9" s="1"/>
      <c r="E9" s="1"/>
      <c r="F9" s="1"/>
      <c r="G9" s="1"/>
    </row>
    <row r="10" spans="1:7" x14ac:dyDescent="0.25">
      <c r="A10" t="s">
        <v>80</v>
      </c>
      <c r="D10" s="1"/>
      <c r="E10" s="1"/>
      <c r="F10" s="1"/>
      <c r="G10" s="1"/>
    </row>
    <row r="11" spans="1:7" x14ac:dyDescent="0.25">
      <c r="A11" t="s">
        <v>152</v>
      </c>
      <c r="C11" s="1">
        <v>44127.05</v>
      </c>
      <c r="D11" s="1">
        <v>44103.16</v>
      </c>
      <c r="E11" s="1">
        <v>44072.75</v>
      </c>
      <c r="F11" s="1">
        <v>44048.86</v>
      </c>
      <c r="G11" s="1">
        <v>44027.839999999997</v>
      </c>
    </row>
    <row r="12" spans="1:7" x14ac:dyDescent="0.25">
      <c r="E12" s="1"/>
      <c r="F12" s="1"/>
      <c r="G12" s="1"/>
    </row>
    <row r="13" spans="1:7" ht="17.25" x14ac:dyDescent="0.4">
      <c r="A13" s="3" t="s">
        <v>9</v>
      </c>
      <c r="B13" s="3"/>
      <c r="C13" s="125">
        <f>SUM(C5:C11)</f>
        <v>195553.25</v>
      </c>
      <c r="D13" s="4">
        <f>SUM(D5:D11)</f>
        <v>214513.28</v>
      </c>
      <c r="E13" s="4">
        <f>SUM(E5:E12)</f>
        <v>263853.11</v>
      </c>
      <c r="F13" s="4">
        <v>215913.21000000002</v>
      </c>
      <c r="G13" s="4">
        <v>215740.84</v>
      </c>
    </row>
    <row r="14" spans="1:7" x14ac:dyDescent="0.25">
      <c r="E14" s="1"/>
      <c r="F14" s="1"/>
      <c r="G14" s="1"/>
    </row>
    <row r="15" spans="1:7" x14ac:dyDescent="0.25">
      <c r="A15" s="3" t="s">
        <v>81</v>
      </c>
      <c r="D15" s="1"/>
      <c r="E15" s="1"/>
      <c r="F15" s="1"/>
      <c r="G15" s="1"/>
    </row>
    <row r="16" spans="1:7" x14ac:dyDescent="0.25">
      <c r="A16" t="s">
        <v>11</v>
      </c>
      <c r="C16" s="79">
        <v>45000</v>
      </c>
      <c r="D16" s="1">
        <v>43200</v>
      </c>
      <c r="E16" s="1">
        <v>50000</v>
      </c>
      <c r="F16" s="1">
        <v>50000</v>
      </c>
      <c r="G16" s="1">
        <v>58750</v>
      </c>
    </row>
    <row r="17" spans="1:7" x14ac:dyDescent="0.25">
      <c r="A17" t="s">
        <v>12</v>
      </c>
      <c r="C17" s="79"/>
      <c r="D17" s="1"/>
      <c r="E17" s="1">
        <v>775.86</v>
      </c>
      <c r="F17" s="1">
        <v>546</v>
      </c>
      <c r="G17" s="1">
        <v>438.9</v>
      </c>
    </row>
    <row r="18" spans="1:7" x14ac:dyDescent="0.25">
      <c r="A18" t="s">
        <v>82</v>
      </c>
      <c r="C18" s="79">
        <v>75273</v>
      </c>
      <c r="D18" s="1">
        <v>75762</v>
      </c>
      <c r="E18" s="1">
        <v>85483</v>
      </c>
      <c r="F18" s="1">
        <v>82415</v>
      </c>
      <c r="G18" s="1">
        <v>84873.36</v>
      </c>
    </row>
    <row r="19" spans="1:7" x14ac:dyDescent="0.25">
      <c r="A19" t="s">
        <v>83</v>
      </c>
      <c r="C19" s="79">
        <v>7095</v>
      </c>
      <c r="D19" s="1">
        <v>6228</v>
      </c>
      <c r="E19" s="1">
        <v>10322.75</v>
      </c>
      <c r="F19" s="1">
        <v>10718.84</v>
      </c>
      <c r="G19" s="1">
        <v>10570</v>
      </c>
    </row>
    <row r="20" spans="1:7" x14ac:dyDescent="0.25">
      <c r="A20" t="s">
        <v>306</v>
      </c>
      <c r="C20" s="79">
        <v>5000</v>
      </c>
      <c r="D20" s="1"/>
      <c r="E20" s="1"/>
      <c r="F20" s="1"/>
      <c r="G20" s="1"/>
    </row>
    <row r="21" spans="1:7" x14ac:dyDescent="0.25">
      <c r="A21" t="s">
        <v>84</v>
      </c>
      <c r="C21" s="79"/>
      <c r="D21" s="1"/>
      <c r="E21" s="1"/>
      <c r="F21" s="1"/>
      <c r="G21" s="1"/>
    </row>
    <row r="22" spans="1:7" x14ac:dyDescent="0.25">
      <c r="A22" t="s">
        <v>13</v>
      </c>
      <c r="C22" s="79">
        <v>6616</v>
      </c>
      <c r="D22" s="1">
        <v>4788</v>
      </c>
      <c r="E22" s="1">
        <v>7580</v>
      </c>
      <c r="F22" s="1">
        <v>8516</v>
      </c>
      <c r="G22" s="1">
        <v>7160</v>
      </c>
    </row>
    <row r="23" spans="1:7" x14ac:dyDescent="0.25">
      <c r="A23" t="s">
        <v>167</v>
      </c>
      <c r="C23" s="79">
        <v>3549.68</v>
      </c>
      <c r="D23" s="1">
        <v>4435.6400000000003</v>
      </c>
      <c r="E23" s="1">
        <v>4424.05</v>
      </c>
      <c r="F23" s="1">
        <v>3518.1</v>
      </c>
      <c r="G23" s="1">
        <v>4892.2</v>
      </c>
    </row>
    <row r="24" spans="1:7" x14ac:dyDescent="0.25">
      <c r="A24" t="s">
        <v>15</v>
      </c>
      <c r="C24" s="79"/>
      <c r="D24" s="1">
        <v>47638</v>
      </c>
      <c r="E24" s="1"/>
      <c r="F24" s="1">
        <v>14287.5</v>
      </c>
      <c r="G24" s="1">
        <v>10467</v>
      </c>
    </row>
    <row r="25" spans="1:7" x14ac:dyDescent="0.25">
      <c r="A25" t="s">
        <v>16</v>
      </c>
      <c r="C25" s="79">
        <v>875</v>
      </c>
      <c r="D25" s="1"/>
      <c r="E25" s="1">
        <v>2166</v>
      </c>
      <c r="F25" s="1">
        <v>1066</v>
      </c>
      <c r="G25" s="1">
        <v>1066</v>
      </c>
    </row>
    <row r="26" spans="1:7" x14ac:dyDescent="0.25">
      <c r="A26" t="s">
        <v>87</v>
      </c>
      <c r="C26" s="79">
        <v>405</v>
      </c>
      <c r="D26" s="1">
        <v>190</v>
      </c>
      <c r="E26" s="1">
        <v>1430</v>
      </c>
      <c r="F26" s="1">
        <v>510</v>
      </c>
      <c r="G26" s="1">
        <v>320</v>
      </c>
    </row>
    <row r="27" spans="1:7" x14ac:dyDescent="0.25">
      <c r="A27" t="s">
        <v>324</v>
      </c>
      <c r="C27" s="79">
        <v>1114</v>
      </c>
      <c r="D27" s="1">
        <v>1175</v>
      </c>
      <c r="E27" s="1">
        <v>2225</v>
      </c>
      <c r="F27" s="1"/>
      <c r="G27" s="1">
        <v>950</v>
      </c>
    </row>
    <row r="28" spans="1:7" x14ac:dyDescent="0.25">
      <c r="A28" t="s">
        <v>274</v>
      </c>
      <c r="C28" s="79">
        <v>295.35000000000002</v>
      </c>
      <c r="D28" s="1">
        <v>321.55</v>
      </c>
      <c r="E28" s="1">
        <v>752.61</v>
      </c>
      <c r="F28" s="1"/>
      <c r="G28" s="1"/>
    </row>
    <row r="29" spans="1:7" x14ac:dyDescent="0.25">
      <c r="A29" t="s">
        <v>85</v>
      </c>
      <c r="C29" s="79">
        <v>2543</v>
      </c>
      <c r="D29" s="1">
        <v>505</v>
      </c>
      <c r="E29" s="1">
        <v>895</v>
      </c>
      <c r="F29" s="1">
        <v>2380</v>
      </c>
      <c r="G29" s="1">
        <v>1555</v>
      </c>
    </row>
    <row r="30" spans="1:7" x14ac:dyDescent="0.25">
      <c r="A30" t="s">
        <v>49</v>
      </c>
      <c r="C30" s="79"/>
      <c r="D30" s="1"/>
      <c r="E30" s="1"/>
      <c r="F30" s="1"/>
      <c r="G30" s="1"/>
    </row>
    <row r="31" spans="1:7" x14ac:dyDescent="0.25">
      <c r="A31" t="s">
        <v>108</v>
      </c>
      <c r="C31" s="79">
        <v>1675</v>
      </c>
      <c r="D31" s="1">
        <v>2581.33</v>
      </c>
      <c r="E31" s="1">
        <v>2693.35</v>
      </c>
      <c r="F31" s="1">
        <v>1272.3</v>
      </c>
      <c r="G31" s="1">
        <v>426.45</v>
      </c>
    </row>
    <row r="32" spans="1:7" x14ac:dyDescent="0.25">
      <c r="A32" t="s">
        <v>151</v>
      </c>
      <c r="C32" s="79"/>
      <c r="D32" s="1"/>
      <c r="E32" s="1"/>
      <c r="F32" s="1"/>
      <c r="G32" s="1">
        <v>318.39999999999998</v>
      </c>
    </row>
    <row r="33" spans="1:7" x14ac:dyDescent="0.25">
      <c r="A33" s="6" t="s">
        <v>292</v>
      </c>
      <c r="B33" s="6"/>
      <c r="C33" s="124">
        <f>SUM(C16:C32)</f>
        <v>149441.03</v>
      </c>
      <c r="D33" s="7">
        <f>SUM(D16:D32)</f>
        <v>186824.52</v>
      </c>
      <c r="E33" s="7">
        <v>167171.19</v>
      </c>
      <c r="F33" s="7">
        <v>175229.74</v>
      </c>
      <c r="G33" s="7">
        <v>182226.21</v>
      </c>
    </row>
    <row r="34" spans="1:7" x14ac:dyDescent="0.25">
      <c r="A34" s="6"/>
      <c r="B34" s="6"/>
      <c r="D34" s="6"/>
      <c r="E34" s="6"/>
      <c r="F34" s="7"/>
      <c r="G34" s="7"/>
    </row>
    <row r="35" spans="1:7" x14ac:dyDescent="0.25">
      <c r="E35" s="1"/>
      <c r="F35" s="1"/>
      <c r="G35" s="1"/>
    </row>
    <row r="36" spans="1:7" ht="17.25" x14ac:dyDescent="0.4">
      <c r="A36" s="2" t="s">
        <v>89</v>
      </c>
      <c r="B36" s="2"/>
      <c r="C36" s="126">
        <f>SUM(C13-C33)</f>
        <v>46112.22</v>
      </c>
      <c r="D36" s="34">
        <f>D13-D33</f>
        <v>27688.760000000009</v>
      </c>
      <c r="E36" s="34">
        <f>E13-E33</f>
        <v>96681.919999999984</v>
      </c>
      <c r="F36" s="34">
        <v>40683.47000000003</v>
      </c>
      <c r="G36" s="34">
        <v>52246.789999999994</v>
      </c>
    </row>
  </sheetData>
  <pageMargins left="0.7" right="0.7" top="0.75" bottom="0.75" header="0.3" footer="0.3"/>
  <pageSetup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opLeftCell="A82" workbookViewId="0">
      <selection activeCell="A100" sqref="A100:F100"/>
    </sheetView>
  </sheetViews>
  <sheetFormatPr defaultRowHeight="15" x14ac:dyDescent="0.25"/>
  <cols>
    <col min="1" max="1" width="10.7109375" bestFit="1" customWidth="1"/>
    <col min="3" max="3" width="37.140625" bestFit="1" customWidth="1"/>
    <col min="4" max="4" width="11.85546875" bestFit="1" customWidth="1"/>
    <col min="5" max="5" width="11.5703125" bestFit="1" customWidth="1"/>
    <col min="6" max="6" width="12.5703125" bestFit="1" customWidth="1"/>
  </cols>
  <sheetData>
    <row r="1" spans="1:6" x14ac:dyDescent="0.25">
      <c r="A1" s="5">
        <v>42379</v>
      </c>
    </row>
    <row r="2" spans="1:6" ht="18.75" x14ac:dyDescent="0.3">
      <c r="C2" s="12" t="s">
        <v>338</v>
      </c>
      <c r="D2" s="1"/>
    </row>
    <row r="3" spans="1:6" x14ac:dyDescent="0.25">
      <c r="C3" s="5" t="s">
        <v>325</v>
      </c>
      <c r="D3" s="115"/>
    </row>
    <row r="4" spans="1:6" x14ac:dyDescent="0.25">
      <c r="C4" t="s">
        <v>41</v>
      </c>
      <c r="D4" s="122">
        <v>20434.25</v>
      </c>
    </row>
    <row r="5" spans="1:6" x14ac:dyDescent="0.25">
      <c r="C5" t="s">
        <v>42</v>
      </c>
      <c r="D5" s="1">
        <v>44127.05</v>
      </c>
    </row>
    <row r="6" spans="1:6" x14ac:dyDescent="0.25">
      <c r="C6" s="6" t="s">
        <v>43</v>
      </c>
      <c r="D6" s="118">
        <f>SUM(D4:D5)</f>
        <v>64561.3</v>
      </c>
    </row>
    <row r="9" spans="1:6" x14ac:dyDescent="0.25">
      <c r="A9" s="2" t="s">
        <v>179</v>
      </c>
      <c r="B9" s="2" t="s">
        <v>182</v>
      </c>
      <c r="C9" s="2"/>
      <c r="D9" s="34" t="s">
        <v>21</v>
      </c>
      <c r="E9" s="34" t="s">
        <v>20</v>
      </c>
      <c r="F9" s="34" t="s">
        <v>26</v>
      </c>
    </row>
    <row r="10" spans="1:6" x14ac:dyDescent="0.25">
      <c r="A10" s="13"/>
      <c r="B10" s="13"/>
      <c r="C10" s="13" t="s">
        <v>376</v>
      </c>
      <c r="D10" s="77"/>
      <c r="E10" s="77"/>
      <c r="F10" s="77">
        <v>25549.53</v>
      </c>
    </row>
    <row r="11" spans="1:6" x14ac:dyDescent="0.25">
      <c r="A11" s="41">
        <v>42009</v>
      </c>
      <c r="B11" s="13"/>
      <c r="C11" s="13" t="s">
        <v>318</v>
      </c>
      <c r="D11" s="77">
        <v>19.95</v>
      </c>
      <c r="E11" s="77"/>
      <c r="F11" s="77">
        <f>SUM(F10-D11)</f>
        <v>25529.579999999998</v>
      </c>
    </row>
    <row r="12" spans="1:6" x14ac:dyDescent="0.25">
      <c r="A12" s="41">
        <v>42019</v>
      </c>
      <c r="B12" s="13"/>
      <c r="C12" s="13" t="s">
        <v>328</v>
      </c>
      <c r="D12" s="77"/>
      <c r="E12" s="77">
        <v>1.08</v>
      </c>
      <c r="F12" s="77">
        <f>SUM(F11+E12)</f>
        <v>25530.66</v>
      </c>
    </row>
    <row r="13" spans="1:6" x14ac:dyDescent="0.25">
      <c r="A13" s="41">
        <v>42034</v>
      </c>
      <c r="B13" s="13"/>
      <c r="C13" s="13" t="s">
        <v>211</v>
      </c>
      <c r="D13" s="77">
        <v>3</v>
      </c>
      <c r="E13" s="77"/>
      <c r="F13" s="77">
        <f>SUM(F12-D13)</f>
        <v>25527.66</v>
      </c>
    </row>
    <row r="14" spans="1:6" x14ac:dyDescent="0.25">
      <c r="A14" s="41">
        <v>42038</v>
      </c>
      <c r="B14" s="13"/>
      <c r="C14" s="13" t="s">
        <v>318</v>
      </c>
      <c r="D14" s="77">
        <v>19.95</v>
      </c>
      <c r="E14" s="77"/>
      <c r="F14" s="77">
        <f>SUM(F13-D14)</f>
        <v>25507.71</v>
      </c>
    </row>
    <row r="15" spans="1:6" x14ac:dyDescent="0.25">
      <c r="A15" s="41">
        <v>42050</v>
      </c>
      <c r="B15" s="13"/>
      <c r="C15" s="13" t="s">
        <v>328</v>
      </c>
      <c r="D15" s="77"/>
      <c r="E15" s="77">
        <v>1.08</v>
      </c>
      <c r="F15" s="77">
        <f>SUM(F14+E15)</f>
        <v>25508.79</v>
      </c>
    </row>
    <row r="16" spans="1:6" x14ac:dyDescent="0.25">
      <c r="A16" s="41">
        <v>42060</v>
      </c>
      <c r="B16" s="13"/>
      <c r="C16" s="13" t="s">
        <v>339</v>
      </c>
      <c r="D16" s="13"/>
      <c r="E16" s="77">
        <v>17313.84</v>
      </c>
      <c r="F16" s="13">
        <f>SUM(F15+E16)</f>
        <v>42822.630000000005</v>
      </c>
    </row>
    <row r="17" spans="1:6" x14ac:dyDescent="0.25">
      <c r="A17" s="41">
        <v>42061</v>
      </c>
      <c r="B17" s="13">
        <v>281</v>
      </c>
      <c r="C17" s="13" t="s">
        <v>340</v>
      </c>
      <c r="D17" s="77">
        <v>80</v>
      </c>
      <c r="E17" s="77"/>
      <c r="F17" s="77">
        <f>SUM(F16-D17)</f>
        <v>42742.630000000005</v>
      </c>
    </row>
    <row r="18" spans="1:6" x14ac:dyDescent="0.25">
      <c r="A18" s="41">
        <v>42062</v>
      </c>
      <c r="B18" s="13"/>
      <c r="C18" s="13" t="s">
        <v>211</v>
      </c>
      <c r="D18" s="77">
        <v>3</v>
      </c>
      <c r="E18" s="77"/>
      <c r="F18" s="77">
        <f>SUM(F17-D18)</f>
        <v>42739.630000000005</v>
      </c>
    </row>
    <row r="19" spans="1:6" x14ac:dyDescent="0.25">
      <c r="A19" s="41">
        <v>42066</v>
      </c>
      <c r="B19" s="13"/>
      <c r="C19" s="13" t="s">
        <v>318</v>
      </c>
      <c r="D19" s="77">
        <v>19.95</v>
      </c>
      <c r="E19" s="13"/>
      <c r="F19" s="127">
        <f>SUM(F18-D19)</f>
        <v>42719.680000000008</v>
      </c>
    </row>
    <row r="20" spans="1:6" x14ac:dyDescent="0.25">
      <c r="A20" s="41">
        <v>42074</v>
      </c>
      <c r="B20" s="13"/>
      <c r="C20" s="128" t="s">
        <v>341</v>
      </c>
      <c r="D20" s="77">
        <v>1675</v>
      </c>
      <c r="E20" s="13"/>
      <c r="F20" s="127">
        <f>SUM(F19-D20)</f>
        <v>41044.680000000008</v>
      </c>
    </row>
    <row r="21" spans="1:6" x14ac:dyDescent="0.25">
      <c r="A21" s="41">
        <v>42076</v>
      </c>
      <c r="B21" s="13"/>
      <c r="C21" s="42" t="s">
        <v>342</v>
      </c>
      <c r="D21" s="78">
        <v>875</v>
      </c>
      <c r="E21" s="13"/>
      <c r="F21" s="127">
        <f>SUM(F20-D21)</f>
        <v>40169.680000000008</v>
      </c>
    </row>
    <row r="22" spans="1:6" x14ac:dyDescent="0.25">
      <c r="A22" s="41">
        <v>42078</v>
      </c>
      <c r="B22" s="13"/>
      <c r="C22" s="42" t="s">
        <v>328</v>
      </c>
      <c r="D22" s="13"/>
      <c r="E22" s="77">
        <v>0.93</v>
      </c>
      <c r="F22" s="127">
        <f>SUM(F21+E22)</f>
        <v>40170.610000000008</v>
      </c>
    </row>
    <row r="23" spans="1:6" x14ac:dyDescent="0.25">
      <c r="A23" s="41">
        <v>42083</v>
      </c>
      <c r="B23" s="13"/>
      <c r="C23" s="42" t="s">
        <v>112</v>
      </c>
      <c r="D23" s="13"/>
      <c r="E23" s="77">
        <v>14735</v>
      </c>
      <c r="F23" s="127">
        <f>SUM(F22+E23)</f>
        <v>54905.610000000008</v>
      </c>
    </row>
    <row r="24" spans="1:6" x14ac:dyDescent="0.25">
      <c r="A24" s="41">
        <v>42086</v>
      </c>
      <c r="B24" s="13">
        <v>282</v>
      </c>
      <c r="C24" s="42" t="s">
        <v>343</v>
      </c>
      <c r="D24" s="78">
        <v>400</v>
      </c>
      <c r="E24" s="13"/>
      <c r="F24" s="127">
        <f>SUM(F23-D24)</f>
        <v>54505.610000000008</v>
      </c>
    </row>
    <row r="25" spans="1:6" x14ac:dyDescent="0.25">
      <c r="A25" s="41">
        <v>42090</v>
      </c>
      <c r="B25" s="13"/>
      <c r="C25" s="42" t="s">
        <v>112</v>
      </c>
      <c r="D25" s="13"/>
      <c r="E25" s="77">
        <v>18275</v>
      </c>
      <c r="F25" s="127">
        <f>SUM(F24+E25)</f>
        <v>72780.610000000015</v>
      </c>
    </row>
    <row r="26" spans="1:6" x14ac:dyDescent="0.25">
      <c r="A26" s="41">
        <v>42094</v>
      </c>
      <c r="B26" s="13"/>
      <c r="C26" s="42" t="s">
        <v>211</v>
      </c>
      <c r="D26" s="77">
        <v>3</v>
      </c>
      <c r="E26" s="13"/>
      <c r="F26" s="127">
        <f>SUM(F25-D26)</f>
        <v>72777.610000000015</v>
      </c>
    </row>
    <row r="27" spans="1:6" x14ac:dyDescent="0.25">
      <c r="A27" s="41">
        <v>42097</v>
      </c>
      <c r="B27" s="13"/>
      <c r="C27" s="42" t="s">
        <v>318</v>
      </c>
      <c r="D27" s="77">
        <v>19.95</v>
      </c>
      <c r="E27" s="13"/>
      <c r="F27" s="127">
        <f>SUM(F26-D27)</f>
        <v>72757.660000000018</v>
      </c>
    </row>
    <row r="28" spans="1:6" x14ac:dyDescent="0.25">
      <c r="A28" s="41">
        <v>42100</v>
      </c>
      <c r="B28" s="13">
        <v>283</v>
      </c>
      <c r="C28" s="42" t="s">
        <v>344</v>
      </c>
      <c r="D28" s="77">
        <v>2562</v>
      </c>
      <c r="E28" s="13"/>
      <c r="F28" s="127">
        <f>SUM(F27-D28)</f>
        <v>70195.660000000018</v>
      </c>
    </row>
    <row r="29" spans="1:6" x14ac:dyDescent="0.25">
      <c r="A29" s="41">
        <v>42101</v>
      </c>
      <c r="B29" s="13">
        <v>284</v>
      </c>
      <c r="C29" s="42" t="s">
        <v>345</v>
      </c>
      <c r="D29" s="77">
        <v>200</v>
      </c>
      <c r="E29" s="13"/>
      <c r="F29" s="127">
        <f>SUM(F28-D29)</f>
        <v>69995.660000000018</v>
      </c>
    </row>
    <row r="30" spans="1:6" x14ac:dyDescent="0.25">
      <c r="A30" s="41">
        <v>42104</v>
      </c>
      <c r="B30" s="13"/>
      <c r="C30" s="42" t="s">
        <v>112</v>
      </c>
      <c r="D30" s="13"/>
      <c r="E30" s="77">
        <v>2960</v>
      </c>
      <c r="F30" s="127">
        <f>SUM(F29+E30)</f>
        <v>72955.660000000018</v>
      </c>
    </row>
    <row r="31" spans="1:6" x14ac:dyDescent="0.25">
      <c r="A31" s="41">
        <v>42109</v>
      </c>
      <c r="B31" s="13"/>
      <c r="C31" s="42" t="s">
        <v>328</v>
      </c>
      <c r="D31" s="77"/>
      <c r="E31" s="77">
        <v>1.06</v>
      </c>
      <c r="F31" s="77">
        <f>SUM(F30+E31)</f>
        <v>72956.720000000016</v>
      </c>
    </row>
    <row r="32" spans="1:6" x14ac:dyDescent="0.25">
      <c r="A32" s="41">
        <v>42124</v>
      </c>
      <c r="B32" s="13"/>
      <c r="C32" s="42" t="s">
        <v>112</v>
      </c>
      <c r="D32" s="77"/>
      <c r="E32" s="77">
        <v>23040</v>
      </c>
      <c r="F32" s="77">
        <f>SUM(F31+E32)</f>
        <v>95996.720000000016</v>
      </c>
    </row>
    <row r="33" spans="1:6" x14ac:dyDescent="0.25">
      <c r="A33" s="41">
        <v>42124</v>
      </c>
      <c r="B33" s="13"/>
      <c r="C33" s="42" t="s">
        <v>211</v>
      </c>
      <c r="D33" s="77">
        <v>3</v>
      </c>
      <c r="E33" s="77"/>
      <c r="F33" s="77">
        <f>SUM(F32-D33)</f>
        <v>95993.720000000016</v>
      </c>
    </row>
    <row r="34" spans="1:6" x14ac:dyDescent="0.25">
      <c r="A34" s="41">
        <v>42125</v>
      </c>
      <c r="B34" s="13"/>
      <c r="C34" s="42" t="s">
        <v>112</v>
      </c>
      <c r="D34" s="77"/>
      <c r="E34" s="77">
        <v>25995</v>
      </c>
      <c r="F34" s="77">
        <f>SUM(F33+E34)</f>
        <v>121988.72000000002</v>
      </c>
    </row>
    <row r="35" spans="1:6" x14ac:dyDescent="0.25">
      <c r="A35" s="41">
        <v>42125</v>
      </c>
      <c r="B35" s="13">
        <v>286</v>
      </c>
      <c r="C35" s="42" t="s">
        <v>309</v>
      </c>
      <c r="D35" s="77">
        <v>20000</v>
      </c>
      <c r="E35" s="77"/>
      <c r="F35" s="77">
        <f>SUM(F34-D35)</f>
        <v>101988.72000000002</v>
      </c>
    </row>
    <row r="36" spans="1:6" x14ac:dyDescent="0.25">
      <c r="A36" s="41">
        <v>42128</v>
      </c>
      <c r="B36" s="13"/>
      <c r="C36" s="42" t="s">
        <v>318</v>
      </c>
      <c r="D36" s="77">
        <v>19.95</v>
      </c>
      <c r="E36" s="77"/>
      <c r="F36" s="77">
        <f>SUM(F35-D36)</f>
        <v>101968.77000000002</v>
      </c>
    </row>
    <row r="37" spans="1:6" x14ac:dyDescent="0.25">
      <c r="A37" s="41">
        <v>42129</v>
      </c>
      <c r="B37" s="13"/>
      <c r="C37" s="42" t="s">
        <v>112</v>
      </c>
      <c r="D37" s="77"/>
      <c r="E37" s="77">
        <v>14480</v>
      </c>
      <c r="F37" s="77">
        <f>SUM(F36+E37)</f>
        <v>116448.77000000002</v>
      </c>
    </row>
    <row r="38" spans="1:6" x14ac:dyDescent="0.25">
      <c r="A38" s="41">
        <v>42139</v>
      </c>
      <c r="B38" s="13"/>
      <c r="C38" s="42" t="s">
        <v>112</v>
      </c>
      <c r="D38" s="77"/>
      <c r="E38" s="77">
        <v>5600</v>
      </c>
      <c r="F38" s="77">
        <f>SUM(F37+E38)</f>
        <v>122048.77000000002</v>
      </c>
    </row>
    <row r="39" spans="1:6" x14ac:dyDescent="0.25">
      <c r="A39" s="41">
        <v>42139</v>
      </c>
      <c r="B39" s="13"/>
      <c r="C39" s="42" t="s">
        <v>328</v>
      </c>
      <c r="D39" s="13"/>
      <c r="E39" s="78">
        <v>1.52</v>
      </c>
      <c r="F39" s="127">
        <f>SUM(F38+E39)</f>
        <v>122050.29000000002</v>
      </c>
    </row>
    <row r="40" spans="1:6" x14ac:dyDescent="0.25">
      <c r="A40" s="41">
        <v>42142</v>
      </c>
      <c r="B40" s="13">
        <v>287</v>
      </c>
      <c r="C40" s="42" t="s">
        <v>346</v>
      </c>
      <c r="D40" s="77">
        <v>35</v>
      </c>
      <c r="E40" s="13"/>
      <c r="F40" s="127">
        <f>SUM(F39-D40)</f>
        <v>122015.29000000002</v>
      </c>
    </row>
    <row r="41" spans="1:6" x14ac:dyDescent="0.25">
      <c r="A41" s="41">
        <v>42145</v>
      </c>
      <c r="B41" s="13"/>
      <c r="C41" s="42" t="s">
        <v>347</v>
      </c>
      <c r="D41" s="77">
        <v>385</v>
      </c>
      <c r="E41" s="13"/>
      <c r="F41" s="127">
        <f>SUM(F40-D41)</f>
        <v>121630.29000000002</v>
      </c>
    </row>
    <row r="42" spans="1:6" x14ac:dyDescent="0.25">
      <c r="A42" s="41">
        <v>42153</v>
      </c>
      <c r="B42" s="13"/>
      <c r="C42" s="42" t="s">
        <v>211</v>
      </c>
      <c r="D42" s="77">
        <v>3</v>
      </c>
      <c r="E42" s="13"/>
      <c r="F42" s="127">
        <f>SUM(F41-D42)</f>
        <v>121627.29000000002</v>
      </c>
    </row>
    <row r="43" spans="1:6" x14ac:dyDescent="0.25">
      <c r="A43" s="41">
        <v>42158</v>
      </c>
      <c r="B43" s="13"/>
      <c r="C43" s="42" t="s">
        <v>318</v>
      </c>
      <c r="D43" s="77">
        <v>19.95</v>
      </c>
      <c r="E43" s="13"/>
      <c r="F43" s="127">
        <f>SUM(F42-D43)</f>
        <v>121607.34000000003</v>
      </c>
    </row>
    <row r="44" spans="1:6" x14ac:dyDescent="0.25">
      <c r="A44" s="41">
        <v>42164</v>
      </c>
      <c r="B44" s="13">
        <v>288</v>
      </c>
      <c r="C44" s="42" t="s">
        <v>348</v>
      </c>
      <c r="D44" s="78">
        <v>5796</v>
      </c>
      <c r="E44" s="13"/>
      <c r="F44" s="127">
        <f>SUM(F43-D44)</f>
        <v>115811.34000000003</v>
      </c>
    </row>
    <row r="45" spans="1:6" x14ac:dyDescent="0.25">
      <c r="A45" s="41">
        <v>42170</v>
      </c>
      <c r="B45" s="13"/>
      <c r="C45" s="42" t="s">
        <v>328</v>
      </c>
      <c r="D45" s="13"/>
      <c r="E45" s="77">
        <v>2.04</v>
      </c>
      <c r="F45" s="127">
        <f>SUM(F44+E45)</f>
        <v>115813.38000000002</v>
      </c>
    </row>
    <row r="46" spans="1:6" x14ac:dyDescent="0.25">
      <c r="A46" s="41">
        <v>42172</v>
      </c>
      <c r="B46" s="13"/>
      <c r="C46" s="42" t="s">
        <v>112</v>
      </c>
      <c r="D46" s="13"/>
      <c r="E46" s="77">
        <v>5570</v>
      </c>
      <c r="F46" s="127">
        <f>SUM(F45+E46)</f>
        <v>121383.38000000002</v>
      </c>
    </row>
    <row r="47" spans="1:6" x14ac:dyDescent="0.25">
      <c r="A47" s="41">
        <v>42181</v>
      </c>
      <c r="B47" s="13">
        <v>290</v>
      </c>
      <c r="C47" s="42" t="s">
        <v>349</v>
      </c>
      <c r="D47" s="78">
        <v>738</v>
      </c>
      <c r="E47" s="13"/>
      <c r="F47" s="127">
        <f>SUM(F46-D47)</f>
        <v>120645.38000000002</v>
      </c>
    </row>
    <row r="48" spans="1:6" x14ac:dyDescent="0.25">
      <c r="A48" s="41">
        <v>42185</v>
      </c>
      <c r="B48" s="13"/>
      <c r="C48" s="42" t="s">
        <v>211</v>
      </c>
      <c r="D48" s="78">
        <v>3</v>
      </c>
      <c r="E48" s="13"/>
      <c r="F48" s="127">
        <f>SUM(F47-D48)</f>
        <v>120642.38000000002</v>
      </c>
    </row>
    <row r="49" spans="1:6" x14ac:dyDescent="0.25">
      <c r="A49" s="41">
        <v>42185</v>
      </c>
      <c r="B49" s="13">
        <v>291</v>
      </c>
      <c r="C49" s="42" t="s">
        <v>350</v>
      </c>
      <c r="D49" s="78">
        <v>35</v>
      </c>
      <c r="E49" s="13"/>
      <c r="F49" s="127">
        <f>SUM(F48-D49)</f>
        <v>120607.38000000002</v>
      </c>
    </row>
    <row r="50" spans="1:6" x14ac:dyDescent="0.25">
      <c r="A50" s="41">
        <v>42188</v>
      </c>
      <c r="B50" s="13"/>
      <c r="C50" s="42" t="s">
        <v>318</v>
      </c>
      <c r="D50" s="78">
        <v>19.95</v>
      </c>
      <c r="E50" s="13"/>
      <c r="F50" s="127">
        <f>SUM(F49-D50)</f>
        <v>120587.43000000002</v>
      </c>
    </row>
    <row r="51" spans="1:6" x14ac:dyDescent="0.25">
      <c r="A51" s="41">
        <v>42198</v>
      </c>
      <c r="B51" s="13">
        <v>293</v>
      </c>
      <c r="C51" s="42" t="s">
        <v>309</v>
      </c>
      <c r="D51" s="78">
        <v>20000</v>
      </c>
      <c r="E51" s="13"/>
      <c r="F51" s="127">
        <f>SUM(F50-D51)</f>
        <v>100587.43000000002</v>
      </c>
    </row>
    <row r="52" spans="1:6" x14ac:dyDescent="0.25">
      <c r="A52" s="41">
        <v>42200</v>
      </c>
      <c r="B52" s="13"/>
      <c r="C52" s="42" t="s">
        <v>328</v>
      </c>
      <c r="D52" s="13"/>
      <c r="E52" s="77">
        <v>1.95</v>
      </c>
      <c r="F52" s="127">
        <f>SUM(F51+E52)</f>
        <v>100589.38000000002</v>
      </c>
    </row>
    <row r="53" spans="1:6" x14ac:dyDescent="0.25">
      <c r="A53" s="41">
        <v>42201</v>
      </c>
      <c r="B53" s="13"/>
      <c r="C53" s="42" t="s">
        <v>112</v>
      </c>
      <c r="D53" s="13"/>
      <c r="E53" s="77">
        <v>735</v>
      </c>
      <c r="F53" s="127">
        <f>SUM(F52+E53)</f>
        <v>101324.38000000002</v>
      </c>
    </row>
    <row r="54" spans="1:6" x14ac:dyDescent="0.25">
      <c r="A54" s="41">
        <v>42201</v>
      </c>
      <c r="B54" s="13"/>
      <c r="C54" s="42" t="s">
        <v>351</v>
      </c>
      <c r="D54" s="78">
        <v>20</v>
      </c>
      <c r="E54" s="13"/>
      <c r="F54" s="127">
        <f t="shared" ref="F54:F61" si="0">SUM(F53-D54)</f>
        <v>101304.38000000002</v>
      </c>
    </row>
    <row r="55" spans="1:6" x14ac:dyDescent="0.25">
      <c r="A55" s="41">
        <v>42201</v>
      </c>
      <c r="B55" s="13">
        <v>289</v>
      </c>
      <c r="C55" s="42" t="s">
        <v>352</v>
      </c>
      <c r="D55" s="78">
        <v>5000</v>
      </c>
      <c r="E55" s="13"/>
      <c r="F55" s="127">
        <f t="shared" si="0"/>
        <v>96304.380000000019</v>
      </c>
    </row>
    <row r="56" spans="1:6" x14ac:dyDescent="0.25">
      <c r="A56" s="41">
        <v>42213</v>
      </c>
      <c r="B56" s="13">
        <v>292</v>
      </c>
      <c r="C56" s="42" t="s">
        <v>353</v>
      </c>
      <c r="D56" s="78">
        <v>35</v>
      </c>
      <c r="E56" s="13"/>
      <c r="F56" s="127">
        <f t="shared" si="0"/>
        <v>96269.380000000019</v>
      </c>
    </row>
    <row r="57" spans="1:6" x14ac:dyDescent="0.25">
      <c r="A57" s="41">
        <v>42216</v>
      </c>
      <c r="B57" s="13"/>
      <c r="C57" s="42" t="s">
        <v>211</v>
      </c>
      <c r="D57" s="78">
        <v>3</v>
      </c>
      <c r="E57" s="13"/>
      <c r="F57" s="127">
        <f t="shared" si="0"/>
        <v>96266.380000000019</v>
      </c>
    </row>
    <row r="58" spans="1:6" x14ac:dyDescent="0.25">
      <c r="A58" s="41">
        <v>42219</v>
      </c>
      <c r="B58" s="13"/>
      <c r="C58" s="42" t="s">
        <v>318</v>
      </c>
      <c r="D58" s="78">
        <v>19.95</v>
      </c>
      <c r="E58" s="13"/>
      <c r="F58" s="127">
        <f t="shared" si="0"/>
        <v>96246.430000000022</v>
      </c>
    </row>
    <row r="59" spans="1:6" x14ac:dyDescent="0.25">
      <c r="A59" s="41">
        <v>42223</v>
      </c>
      <c r="B59" s="13">
        <v>300</v>
      </c>
      <c r="C59" s="42" t="s">
        <v>354</v>
      </c>
      <c r="D59" s="78">
        <v>70</v>
      </c>
      <c r="E59" s="13"/>
      <c r="F59" s="127">
        <f t="shared" si="0"/>
        <v>96176.430000000022</v>
      </c>
    </row>
    <row r="60" spans="1:6" x14ac:dyDescent="0.25">
      <c r="A60" s="41">
        <v>42226</v>
      </c>
      <c r="B60" s="13">
        <v>294</v>
      </c>
      <c r="C60" s="42" t="s">
        <v>344</v>
      </c>
      <c r="D60" s="78">
        <v>3316</v>
      </c>
      <c r="E60" s="13"/>
      <c r="F60" s="127">
        <f t="shared" si="0"/>
        <v>92860.430000000022</v>
      </c>
    </row>
    <row r="61" spans="1:6" x14ac:dyDescent="0.25">
      <c r="A61" s="41">
        <v>42227</v>
      </c>
      <c r="B61" s="13">
        <v>301</v>
      </c>
      <c r="C61" s="42" t="s">
        <v>355</v>
      </c>
      <c r="D61" s="78">
        <v>70</v>
      </c>
      <c r="E61" s="13"/>
      <c r="F61" s="127">
        <f t="shared" si="0"/>
        <v>92790.430000000022</v>
      </c>
    </row>
    <row r="62" spans="1:6" x14ac:dyDescent="0.25">
      <c r="A62" s="41">
        <v>42231</v>
      </c>
      <c r="B62" s="13"/>
      <c r="C62" s="42" t="s">
        <v>328</v>
      </c>
      <c r="D62" s="13"/>
      <c r="E62" s="77">
        <v>1.62</v>
      </c>
      <c r="F62" s="127">
        <f>SUM(F61+E62)</f>
        <v>92792.050000000017</v>
      </c>
    </row>
    <row r="63" spans="1:6" x14ac:dyDescent="0.25">
      <c r="A63" s="41">
        <v>42233</v>
      </c>
      <c r="B63" s="13"/>
      <c r="C63" s="42" t="s">
        <v>112</v>
      </c>
      <c r="D63" s="13"/>
      <c r="E63" s="77">
        <v>12900</v>
      </c>
      <c r="F63" s="127">
        <f>SUM(F62+E63)</f>
        <v>105692.05000000002</v>
      </c>
    </row>
    <row r="64" spans="1:6" x14ac:dyDescent="0.25">
      <c r="A64" s="41">
        <v>42233</v>
      </c>
      <c r="B64" s="13">
        <v>297</v>
      </c>
      <c r="C64" s="42" t="s">
        <v>356</v>
      </c>
      <c r="D64" s="78">
        <v>70</v>
      </c>
      <c r="E64" s="13"/>
      <c r="F64" s="127">
        <f t="shared" ref="F64:F71" si="1">SUM(F63-D64)</f>
        <v>105622.05000000002</v>
      </c>
    </row>
    <row r="65" spans="1:13" x14ac:dyDescent="0.25">
      <c r="A65" s="41">
        <v>42233</v>
      </c>
      <c r="B65" s="13">
        <v>298</v>
      </c>
      <c r="C65" s="42" t="s">
        <v>357</v>
      </c>
      <c r="D65" s="78">
        <v>70</v>
      </c>
      <c r="E65" s="13"/>
      <c r="F65" s="127">
        <f t="shared" si="1"/>
        <v>105552.05000000002</v>
      </c>
    </row>
    <row r="66" spans="1:13" x14ac:dyDescent="0.25">
      <c r="A66" s="41">
        <v>42234</v>
      </c>
      <c r="B66" s="13">
        <v>303</v>
      </c>
      <c r="C66" s="42" t="s">
        <v>358</v>
      </c>
      <c r="D66" s="78">
        <v>200</v>
      </c>
      <c r="E66" s="13"/>
      <c r="F66" s="127">
        <f t="shared" si="1"/>
        <v>105352.05000000002</v>
      </c>
    </row>
    <row r="67" spans="1:13" x14ac:dyDescent="0.25">
      <c r="A67" s="41">
        <v>42236</v>
      </c>
      <c r="B67" s="13">
        <v>296</v>
      </c>
      <c r="C67" s="42" t="s">
        <v>359</v>
      </c>
      <c r="D67" s="78">
        <v>70</v>
      </c>
      <c r="E67" s="13"/>
      <c r="F67" s="127">
        <f t="shared" si="1"/>
        <v>105282.05000000002</v>
      </c>
    </row>
    <row r="68" spans="1:13" x14ac:dyDescent="0.25">
      <c r="A68" s="41">
        <v>42240</v>
      </c>
      <c r="B68" s="13">
        <v>302</v>
      </c>
      <c r="C68" s="42" t="s">
        <v>360</v>
      </c>
      <c r="D68" s="78">
        <v>70</v>
      </c>
      <c r="E68" s="13"/>
      <c r="F68" s="127">
        <f t="shared" si="1"/>
        <v>105212.05000000002</v>
      </c>
    </row>
    <row r="69" spans="1:13" x14ac:dyDescent="0.25">
      <c r="A69" s="41">
        <v>42242</v>
      </c>
      <c r="B69" s="13">
        <v>299</v>
      </c>
      <c r="C69" s="42" t="s">
        <v>361</v>
      </c>
      <c r="D69" s="78">
        <v>70</v>
      </c>
      <c r="E69" s="13"/>
      <c r="F69" s="127">
        <f t="shared" si="1"/>
        <v>105142.05000000002</v>
      </c>
    </row>
    <row r="70" spans="1:13" x14ac:dyDescent="0.25">
      <c r="A70" s="41">
        <v>42242</v>
      </c>
      <c r="B70" s="13">
        <v>304</v>
      </c>
      <c r="C70" s="42" t="s">
        <v>309</v>
      </c>
      <c r="D70" s="78">
        <v>5000</v>
      </c>
      <c r="E70" s="13"/>
      <c r="F70" s="127">
        <f t="shared" si="1"/>
        <v>100142.05000000002</v>
      </c>
    </row>
    <row r="71" spans="1:13" x14ac:dyDescent="0.25">
      <c r="A71" s="41">
        <v>42247</v>
      </c>
      <c r="B71" s="13"/>
      <c r="C71" s="42" t="s">
        <v>211</v>
      </c>
      <c r="D71" s="78">
        <v>3</v>
      </c>
      <c r="E71" s="13"/>
      <c r="F71" s="127">
        <f t="shared" si="1"/>
        <v>100139.05000000002</v>
      </c>
    </row>
    <row r="72" spans="1:13" x14ac:dyDescent="0.25">
      <c r="A72" s="41">
        <v>42248</v>
      </c>
      <c r="B72" s="13"/>
      <c r="C72" s="42" t="s">
        <v>112</v>
      </c>
      <c r="D72" s="13"/>
      <c r="E72" s="77">
        <v>1740</v>
      </c>
      <c r="F72" s="127">
        <f>SUM(F71+E72)</f>
        <v>101879.05000000002</v>
      </c>
      <c r="K72" s="131"/>
      <c r="M72" s="130"/>
    </row>
    <row r="73" spans="1:13" x14ac:dyDescent="0.25">
      <c r="A73" s="41">
        <v>42250</v>
      </c>
      <c r="B73" s="13"/>
      <c r="C73" s="42" t="s">
        <v>318</v>
      </c>
      <c r="D73" s="78">
        <v>19.95</v>
      </c>
      <c r="E73" s="13"/>
      <c r="F73" s="127">
        <f>SUM(F72-D73)</f>
        <v>101859.10000000002</v>
      </c>
      <c r="K73" s="131"/>
      <c r="M73" s="130"/>
    </row>
    <row r="74" spans="1:13" x14ac:dyDescent="0.25">
      <c r="A74" s="41">
        <v>42250</v>
      </c>
      <c r="B74" s="13">
        <v>295</v>
      </c>
      <c r="C74" s="42" t="s">
        <v>362</v>
      </c>
      <c r="D74" s="78">
        <v>70</v>
      </c>
      <c r="E74" s="13"/>
      <c r="F74" s="127">
        <f>SUM(F73-D74)</f>
        <v>101789.10000000002</v>
      </c>
      <c r="K74" s="131"/>
      <c r="M74" s="130"/>
    </row>
    <row r="75" spans="1:13" x14ac:dyDescent="0.25">
      <c r="A75" s="41">
        <v>42256</v>
      </c>
      <c r="B75" s="13">
        <v>305</v>
      </c>
      <c r="C75" s="42" t="s">
        <v>333</v>
      </c>
      <c r="D75" s="78">
        <v>819</v>
      </c>
      <c r="E75" s="13"/>
      <c r="F75" s="127">
        <f>SUM(F74-D75)</f>
        <v>100970.10000000002</v>
      </c>
    </row>
    <row r="76" spans="1:13" x14ac:dyDescent="0.25">
      <c r="A76" s="41">
        <v>42262</v>
      </c>
      <c r="B76" s="13"/>
      <c r="C76" s="42" t="s">
        <v>328</v>
      </c>
      <c r="D76" s="13"/>
      <c r="E76" s="77">
        <v>1.73</v>
      </c>
      <c r="F76" s="127">
        <f>SUM(F75+E76)</f>
        <v>100971.83000000002</v>
      </c>
    </row>
    <row r="77" spans="1:13" x14ac:dyDescent="0.25">
      <c r="A77" s="13" t="s">
        <v>363</v>
      </c>
      <c r="B77" s="13"/>
      <c r="C77" s="121" t="s">
        <v>364</v>
      </c>
      <c r="D77" s="78">
        <v>1223</v>
      </c>
      <c r="E77" s="13"/>
      <c r="F77" s="127">
        <f>SUM(F76-D77)</f>
        <v>99748.830000000016</v>
      </c>
    </row>
    <row r="78" spans="1:13" x14ac:dyDescent="0.25">
      <c r="A78" s="41">
        <v>42275</v>
      </c>
      <c r="B78" s="13">
        <v>373</v>
      </c>
      <c r="C78" s="28" t="s">
        <v>365</v>
      </c>
      <c r="D78" s="78">
        <v>70</v>
      </c>
      <c r="E78" s="13"/>
      <c r="F78" s="127">
        <f>SUM(F77-D78)</f>
        <v>99678.830000000016</v>
      </c>
    </row>
    <row r="79" spans="1:13" x14ac:dyDescent="0.25">
      <c r="A79" s="41">
        <v>42277</v>
      </c>
      <c r="B79" s="13"/>
      <c r="C79" s="42" t="s">
        <v>211</v>
      </c>
      <c r="D79" s="78">
        <v>3</v>
      </c>
      <c r="E79" s="13"/>
      <c r="F79" s="127">
        <f>SUM(F78-D79)</f>
        <v>99675.830000000016</v>
      </c>
    </row>
    <row r="80" spans="1:13" x14ac:dyDescent="0.25">
      <c r="A80" s="41">
        <v>42282</v>
      </c>
      <c r="B80" s="13"/>
      <c r="C80" s="42" t="s">
        <v>318</v>
      </c>
      <c r="D80" s="78">
        <v>19.95</v>
      </c>
      <c r="E80" s="13"/>
      <c r="F80" s="127">
        <f>SUM(F79-D80)</f>
        <v>99655.880000000019</v>
      </c>
    </row>
    <row r="81" spans="1:6" x14ac:dyDescent="0.25">
      <c r="A81" s="41">
        <v>42285</v>
      </c>
      <c r="B81" s="13"/>
      <c r="C81" s="42" t="s">
        <v>112</v>
      </c>
      <c r="D81" s="13"/>
      <c r="E81" s="77">
        <v>875</v>
      </c>
      <c r="F81" s="127">
        <f>SUM(F80+E81)</f>
        <v>100530.88000000002</v>
      </c>
    </row>
    <row r="82" spans="1:6" x14ac:dyDescent="0.25">
      <c r="A82" s="41">
        <v>42291</v>
      </c>
      <c r="B82" s="13">
        <v>376</v>
      </c>
      <c r="C82" s="42" t="s">
        <v>366</v>
      </c>
      <c r="D82" s="78">
        <v>1000.93</v>
      </c>
      <c r="E82" s="13"/>
      <c r="F82" s="127">
        <f>SUM(F81-D82)</f>
        <v>99529.950000000026</v>
      </c>
    </row>
    <row r="83" spans="1:6" x14ac:dyDescent="0.25">
      <c r="A83" s="41">
        <v>42292</v>
      </c>
      <c r="B83" s="13">
        <v>375</v>
      </c>
      <c r="C83" s="42" t="s">
        <v>367</v>
      </c>
      <c r="D83" s="78">
        <v>35</v>
      </c>
      <c r="E83" s="13"/>
      <c r="F83" s="127">
        <f>SUM(F82-D83)</f>
        <v>99494.950000000026</v>
      </c>
    </row>
    <row r="84" spans="1:6" x14ac:dyDescent="0.25">
      <c r="A84" s="41">
        <v>42292</v>
      </c>
      <c r="B84" s="13"/>
      <c r="C84" s="42" t="s">
        <v>328</v>
      </c>
      <c r="D84" s="13"/>
      <c r="E84" s="77">
        <v>1.65</v>
      </c>
      <c r="F84" s="127">
        <f>SUM(F83+E84)</f>
        <v>99496.60000000002</v>
      </c>
    </row>
    <row r="85" spans="1:6" x14ac:dyDescent="0.25">
      <c r="A85" s="41">
        <v>42306</v>
      </c>
      <c r="B85" s="13"/>
      <c r="C85" s="42" t="s">
        <v>112</v>
      </c>
      <c r="D85" s="13"/>
      <c r="E85" s="77">
        <v>39</v>
      </c>
      <c r="F85" s="127">
        <f>SUM(F84+E85)</f>
        <v>99535.60000000002</v>
      </c>
    </row>
    <row r="86" spans="1:6" x14ac:dyDescent="0.25">
      <c r="A86" s="41">
        <v>42307</v>
      </c>
      <c r="B86" s="13"/>
      <c r="C86" s="42" t="s">
        <v>211</v>
      </c>
      <c r="D86" s="77">
        <v>3</v>
      </c>
      <c r="E86" s="13"/>
      <c r="F86" s="127">
        <f t="shared" ref="F86:F92" si="2">SUM(F85-D86)</f>
        <v>99532.60000000002</v>
      </c>
    </row>
    <row r="87" spans="1:6" x14ac:dyDescent="0.25">
      <c r="A87" s="41">
        <v>42307</v>
      </c>
      <c r="B87" s="13">
        <v>365</v>
      </c>
      <c r="C87" s="42" t="s">
        <v>368</v>
      </c>
      <c r="D87" s="78">
        <v>35</v>
      </c>
      <c r="E87" s="13"/>
      <c r="F87" s="127">
        <f t="shared" si="2"/>
        <v>99497.60000000002</v>
      </c>
    </row>
    <row r="88" spans="1:6" x14ac:dyDescent="0.25">
      <c r="A88" s="41">
        <v>42311</v>
      </c>
      <c r="B88" s="13"/>
      <c r="C88" s="42" t="s">
        <v>318</v>
      </c>
      <c r="D88" s="78">
        <v>19.95</v>
      </c>
      <c r="E88" s="13"/>
      <c r="F88" s="127">
        <f t="shared" si="2"/>
        <v>99477.650000000023</v>
      </c>
    </row>
    <row r="89" spans="1:6" x14ac:dyDescent="0.25">
      <c r="A89" s="41">
        <v>42312</v>
      </c>
      <c r="B89" s="13">
        <v>343</v>
      </c>
      <c r="C89" s="42" t="s">
        <v>369</v>
      </c>
      <c r="D89" s="78">
        <v>50</v>
      </c>
      <c r="E89" s="13"/>
      <c r="F89" s="127">
        <f t="shared" si="2"/>
        <v>99427.650000000023</v>
      </c>
    </row>
    <row r="90" spans="1:6" x14ac:dyDescent="0.25">
      <c r="A90" s="41">
        <v>42312</v>
      </c>
      <c r="B90" s="13">
        <v>348</v>
      </c>
      <c r="C90" s="42" t="s">
        <v>370</v>
      </c>
      <c r="D90" s="78">
        <v>50</v>
      </c>
      <c r="E90" s="13"/>
      <c r="F90" s="127">
        <f t="shared" si="2"/>
        <v>99377.650000000023</v>
      </c>
    </row>
    <row r="91" spans="1:6" x14ac:dyDescent="0.25">
      <c r="A91" s="5">
        <v>42317</v>
      </c>
      <c r="B91" s="80">
        <v>377</v>
      </c>
      <c r="C91" s="80" t="s">
        <v>371</v>
      </c>
      <c r="D91" s="132">
        <v>2478.75</v>
      </c>
      <c r="F91" s="130">
        <f t="shared" si="2"/>
        <v>96898.900000000023</v>
      </c>
    </row>
    <row r="92" spans="1:6" x14ac:dyDescent="0.25">
      <c r="A92" s="41">
        <v>42318</v>
      </c>
      <c r="B92" s="42">
        <v>378</v>
      </c>
      <c r="C92" s="42" t="s">
        <v>372</v>
      </c>
      <c r="D92" s="77">
        <v>1114</v>
      </c>
      <c r="E92" s="77"/>
      <c r="F92" s="127">
        <f t="shared" si="2"/>
        <v>95784.900000000023</v>
      </c>
    </row>
    <row r="93" spans="1:6" x14ac:dyDescent="0.25">
      <c r="A93" s="41">
        <v>42323</v>
      </c>
      <c r="B93" s="13"/>
      <c r="C93" s="42" t="s">
        <v>328</v>
      </c>
      <c r="D93" s="77"/>
      <c r="E93" s="77">
        <v>1.68</v>
      </c>
      <c r="F93" s="127">
        <f>SUM(F92+E93)</f>
        <v>95786.580000000016</v>
      </c>
    </row>
    <row r="94" spans="1:6" x14ac:dyDescent="0.25">
      <c r="A94" s="41">
        <v>42326</v>
      </c>
      <c r="B94" s="13">
        <v>360</v>
      </c>
      <c r="C94" s="42" t="s">
        <v>373</v>
      </c>
      <c r="D94" s="78">
        <v>35</v>
      </c>
      <c r="E94" s="13"/>
      <c r="F94" s="127">
        <f>SUM(F93-D94)</f>
        <v>95751.580000000016</v>
      </c>
    </row>
    <row r="95" spans="1:6" x14ac:dyDescent="0.25">
      <c r="A95" s="41">
        <v>42338</v>
      </c>
      <c r="B95" s="13"/>
      <c r="C95" s="42" t="s">
        <v>211</v>
      </c>
      <c r="D95" s="78">
        <v>3</v>
      </c>
      <c r="E95" s="13"/>
      <c r="F95" s="127">
        <f>SUM(F94-D95)</f>
        <v>95748.580000000016</v>
      </c>
    </row>
    <row r="96" spans="1:6" x14ac:dyDescent="0.25">
      <c r="A96" s="41">
        <v>42341</v>
      </c>
      <c r="B96" s="13"/>
      <c r="C96" s="42" t="s">
        <v>318</v>
      </c>
      <c r="D96" s="78">
        <v>19.95</v>
      </c>
      <c r="E96" s="13"/>
      <c r="F96" s="127">
        <f>SUM(F95-D96)</f>
        <v>95728.630000000019</v>
      </c>
    </row>
    <row r="97" spans="1:6" x14ac:dyDescent="0.25">
      <c r="A97" s="41">
        <v>42353</v>
      </c>
      <c r="B97" s="13"/>
      <c r="C97" s="42" t="s">
        <v>328</v>
      </c>
      <c r="D97" s="13"/>
      <c r="E97" s="77">
        <v>1.57</v>
      </c>
      <c r="F97" s="127">
        <f>SUM(F96+E97)</f>
        <v>95730.200000000026</v>
      </c>
    </row>
    <row r="98" spans="1:6" x14ac:dyDescent="0.25">
      <c r="A98" s="41">
        <v>42369</v>
      </c>
      <c r="B98" s="13"/>
      <c r="C98" s="42" t="s">
        <v>211</v>
      </c>
      <c r="D98" s="78">
        <v>3</v>
      </c>
      <c r="E98" s="13"/>
      <c r="F98" s="127">
        <f>SUM(F97-D98)</f>
        <v>95727.200000000026</v>
      </c>
    </row>
    <row r="99" spans="1:6" x14ac:dyDescent="0.25">
      <c r="A99" s="41">
        <v>42373</v>
      </c>
      <c r="B99" s="13"/>
      <c r="C99" s="42" t="s">
        <v>318</v>
      </c>
      <c r="D99" s="78">
        <v>19.95</v>
      </c>
      <c r="E99" s="13"/>
      <c r="F99" s="127">
        <f>SUM(F98-D99)</f>
        <v>95707.250000000029</v>
      </c>
    </row>
    <row r="100" spans="1:6" x14ac:dyDescent="0.25">
      <c r="A100" s="41">
        <v>42374</v>
      </c>
      <c r="B100" s="13">
        <v>379</v>
      </c>
      <c r="C100" s="42" t="s">
        <v>374</v>
      </c>
      <c r="D100" s="78">
        <v>75273</v>
      </c>
      <c r="E100" s="13"/>
      <c r="F100" s="127">
        <f>SUM(F99-D100)</f>
        <v>20434.250000000029</v>
      </c>
    </row>
  </sheetData>
  <pageMargins left="0.7" right="0.7" top="0.75" bottom="0.75" header="0.3" footer="0.3"/>
  <pageSetup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A3" sqref="A3"/>
    </sheetView>
  </sheetViews>
  <sheetFormatPr defaultRowHeight="15" x14ac:dyDescent="0.25"/>
  <cols>
    <col min="1" max="1" width="31.85546875" bestFit="1" customWidth="1"/>
    <col min="2" max="2" width="7.140625" bestFit="1" customWidth="1"/>
    <col min="3" max="3" width="11.5703125" bestFit="1" customWidth="1"/>
    <col min="4" max="4" width="12.5703125" bestFit="1" customWidth="1"/>
    <col min="5" max="8" width="11.140625" bestFit="1" customWidth="1"/>
  </cols>
  <sheetData>
    <row r="1" spans="1:8" x14ac:dyDescent="0.25">
      <c r="A1" t="s">
        <v>91</v>
      </c>
    </row>
    <row r="2" spans="1:8" x14ac:dyDescent="0.25">
      <c r="A2" s="129">
        <v>42442</v>
      </c>
    </row>
    <row r="4" spans="1:8" x14ac:dyDescent="0.25">
      <c r="A4" s="3" t="s">
        <v>78</v>
      </c>
      <c r="B4" s="116" t="s">
        <v>105</v>
      </c>
      <c r="C4" s="116">
        <v>2016</v>
      </c>
      <c r="D4" s="116">
        <v>2015</v>
      </c>
      <c r="E4" s="116">
        <v>2014</v>
      </c>
      <c r="F4" s="116">
        <v>2013</v>
      </c>
      <c r="G4" s="116">
        <v>2012</v>
      </c>
      <c r="H4" s="116">
        <v>2011</v>
      </c>
    </row>
    <row r="5" spans="1:8" x14ac:dyDescent="0.25">
      <c r="A5" t="s">
        <v>323</v>
      </c>
      <c r="C5" s="79">
        <v>1.72</v>
      </c>
      <c r="D5" s="79">
        <v>126961.91</v>
      </c>
      <c r="E5" s="1">
        <v>153096.28</v>
      </c>
      <c r="F5" s="1">
        <v>169780.36</v>
      </c>
      <c r="G5" s="1">
        <v>171864.35</v>
      </c>
      <c r="H5" s="1">
        <v>171713</v>
      </c>
    </row>
    <row r="6" spans="1:8" x14ac:dyDescent="0.25">
      <c r="A6" t="s">
        <v>297</v>
      </c>
      <c r="E6" s="1"/>
      <c r="F6" s="1">
        <v>50000</v>
      </c>
      <c r="G6" s="1"/>
      <c r="H6" s="1"/>
    </row>
    <row r="7" spans="1:8" x14ac:dyDescent="0.25">
      <c r="A7" t="s">
        <v>337</v>
      </c>
      <c r="D7" s="79">
        <v>24464.29</v>
      </c>
      <c r="E7" s="1">
        <v>17313.84</v>
      </c>
      <c r="F7" s="1"/>
      <c r="G7" s="1"/>
      <c r="H7" s="1"/>
    </row>
    <row r="8" spans="1:8" x14ac:dyDescent="0.25">
      <c r="A8" t="s">
        <v>79</v>
      </c>
      <c r="E8" s="1"/>
      <c r="F8" s="1"/>
      <c r="G8" s="1"/>
      <c r="H8" s="1"/>
    </row>
    <row r="9" spans="1:8" x14ac:dyDescent="0.25">
      <c r="A9" t="s">
        <v>7</v>
      </c>
      <c r="D9" s="79"/>
      <c r="E9" s="1"/>
      <c r="F9" s="1"/>
      <c r="G9" s="1"/>
      <c r="H9" s="1"/>
    </row>
    <row r="10" spans="1:8" x14ac:dyDescent="0.25">
      <c r="A10" t="s">
        <v>80</v>
      </c>
      <c r="E10" s="1"/>
      <c r="F10" s="1"/>
      <c r="G10" s="1"/>
      <c r="H10" s="1"/>
    </row>
    <row r="11" spans="1:8" x14ac:dyDescent="0.25">
      <c r="A11" t="s">
        <v>152</v>
      </c>
      <c r="C11" s="1">
        <v>44127.05</v>
      </c>
      <c r="D11" s="1">
        <v>44127.05</v>
      </c>
      <c r="E11" s="1">
        <v>44103.16</v>
      </c>
      <c r="F11" s="1">
        <v>44072.75</v>
      </c>
      <c r="G11" s="1">
        <v>44048.86</v>
      </c>
      <c r="H11" s="1">
        <v>44027.839999999997</v>
      </c>
    </row>
    <row r="12" spans="1:8" x14ac:dyDescent="0.25">
      <c r="F12" s="1"/>
      <c r="G12" s="1"/>
      <c r="H12" s="1"/>
    </row>
    <row r="13" spans="1:8" ht="17.25" x14ac:dyDescent="0.4">
      <c r="A13" s="3" t="s">
        <v>9</v>
      </c>
      <c r="B13" s="3"/>
      <c r="C13" s="133">
        <f>SUM(C5:C11)</f>
        <v>44128.770000000004</v>
      </c>
      <c r="D13" s="125">
        <f>SUM(D5:D11)</f>
        <v>195553.25</v>
      </c>
      <c r="E13" s="4">
        <f>SUM(E5:E11)</f>
        <v>214513.28</v>
      </c>
      <c r="F13" s="4">
        <f>SUM(F5:F12)</f>
        <v>263853.11</v>
      </c>
      <c r="G13" s="4">
        <v>215913.21000000002</v>
      </c>
      <c r="H13" s="4">
        <v>215740.84</v>
      </c>
    </row>
    <row r="14" spans="1:8" x14ac:dyDescent="0.25">
      <c r="F14" s="1"/>
      <c r="G14" s="1"/>
      <c r="H14" s="1"/>
    </row>
    <row r="15" spans="1:8" x14ac:dyDescent="0.25">
      <c r="A15" s="3" t="s">
        <v>81</v>
      </c>
      <c r="E15" s="1"/>
      <c r="F15" s="1"/>
      <c r="G15" s="1"/>
      <c r="H15" s="1"/>
    </row>
    <row r="16" spans="1:8" x14ac:dyDescent="0.25">
      <c r="A16" t="s">
        <v>11</v>
      </c>
      <c r="C16" s="79"/>
      <c r="D16" s="79">
        <v>45000</v>
      </c>
      <c r="E16" s="1">
        <v>43200</v>
      </c>
      <c r="F16" s="1">
        <v>50000</v>
      </c>
      <c r="G16" s="1">
        <v>50000</v>
      </c>
      <c r="H16" s="1">
        <v>58750</v>
      </c>
    </row>
    <row r="17" spans="1:8" x14ac:dyDescent="0.25">
      <c r="A17" t="s">
        <v>12</v>
      </c>
      <c r="C17" s="79"/>
      <c r="D17" s="79"/>
      <c r="E17" s="1"/>
      <c r="F17" s="1">
        <v>775.86</v>
      </c>
      <c r="G17" s="1">
        <v>546</v>
      </c>
      <c r="H17" s="1">
        <v>438.9</v>
      </c>
    </row>
    <row r="18" spans="1:8" x14ac:dyDescent="0.25">
      <c r="A18" t="s">
        <v>82</v>
      </c>
      <c r="C18" s="79"/>
      <c r="D18" s="79">
        <v>75273</v>
      </c>
      <c r="E18" s="1">
        <v>75762</v>
      </c>
      <c r="F18" s="1">
        <v>85483</v>
      </c>
      <c r="G18" s="1">
        <v>82415</v>
      </c>
      <c r="H18" s="1">
        <v>84873.36</v>
      </c>
    </row>
    <row r="19" spans="1:8" x14ac:dyDescent="0.25">
      <c r="A19" t="s">
        <v>83</v>
      </c>
      <c r="C19" s="79"/>
      <c r="D19" s="79">
        <v>7095</v>
      </c>
      <c r="E19" s="1">
        <v>6228</v>
      </c>
      <c r="F19" s="1">
        <v>10322.75</v>
      </c>
      <c r="G19" s="1">
        <v>10718.84</v>
      </c>
      <c r="H19" s="1">
        <v>10570</v>
      </c>
    </row>
    <row r="20" spans="1:8" x14ac:dyDescent="0.25">
      <c r="A20" t="s">
        <v>306</v>
      </c>
      <c r="C20" s="79"/>
      <c r="D20" s="79">
        <v>5000</v>
      </c>
      <c r="E20" s="1"/>
      <c r="F20" s="1"/>
      <c r="G20" s="1"/>
      <c r="H20" s="1"/>
    </row>
    <row r="21" spans="1:8" x14ac:dyDescent="0.25">
      <c r="A21" t="s">
        <v>84</v>
      </c>
      <c r="C21" s="79"/>
      <c r="D21" s="79"/>
      <c r="E21" s="1"/>
      <c r="F21" s="1"/>
      <c r="G21" s="1"/>
      <c r="H21" s="1"/>
    </row>
    <row r="22" spans="1:8" x14ac:dyDescent="0.25">
      <c r="A22" t="s">
        <v>13</v>
      </c>
      <c r="C22" s="79"/>
      <c r="D22" s="79">
        <v>6616</v>
      </c>
      <c r="E22" s="1">
        <v>4788</v>
      </c>
      <c r="F22" s="1">
        <v>7580</v>
      </c>
      <c r="G22" s="1">
        <v>8516</v>
      </c>
      <c r="H22" s="1">
        <v>7160</v>
      </c>
    </row>
    <row r="23" spans="1:8" x14ac:dyDescent="0.25">
      <c r="A23" t="s">
        <v>167</v>
      </c>
      <c r="C23" s="79"/>
      <c r="D23" s="79">
        <v>3549.68</v>
      </c>
      <c r="E23" s="1">
        <v>4435.6400000000003</v>
      </c>
      <c r="F23" s="1">
        <v>4424.05</v>
      </c>
      <c r="G23" s="1">
        <v>3518.1</v>
      </c>
      <c r="H23" s="1">
        <v>4892.2</v>
      </c>
    </row>
    <row r="24" spans="1:8" x14ac:dyDescent="0.25">
      <c r="A24" t="s">
        <v>15</v>
      </c>
      <c r="C24" s="79"/>
      <c r="D24" s="79"/>
      <c r="E24" s="1">
        <v>47638</v>
      </c>
      <c r="F24" s="1"/>
      <c r="G24" s="1">
        <v>14287.5</v>
      </c>
      <c r="H24" s="1">
        <v>10467</v>
      </c>
    </row>
    <row r="25" spans="1:8" x14ac:dyDescent="0.25">
      <c r="A25" t="s">
        <v>16</v>
      </c>
      <c r="C25" s="79"/>
      <c r="D25" s="79">
        <v>875</v>
      </c>
      <c r="E25" s="1"/>
      <c r="F25" s="1">
        <v>2166</v>
      </c>
      <c r="G25" s="1">
        <v>1066</v>
      </c>
      <c r="H25" s="1">
        <v>1066</v>
      </c>
    </row>
    <row r="26" spans="1:8" x14ac:dyDescent="0.25">
      <c r="A26" t="s">
        <v>87</v>
      </c>
      <c r="C26" s="79"/>
      <c r="D26" s="79">
        <v>405</v>
      </c>
      <c r="E26" s="1">
        <v>190</v>
      </c>
      <c r="F26" s="1">
        <v>1430</v>
      </c>
      <c r="G26" s="1">
        <v>510</v>
      </c>
      <c r="H26" s="1">
        <v>320</v>
      </c>
    </row>
    <row r="27" spans="1:8" x14ac:dyDescent="0.25">
      <c r="A27" t="s">
        <v>324</v>
      </c>
      <c r="C27" s="79"/>
      <c r="D27" s="79">
        <v>1114</v>
      </c>
      <c r="E27" s="1">
        <v>1175</v>
      </c>
      <c r="F27" s="1">
        <v>2225</v>
      </c>
      <c r="G27" s="1"/>
      <c r="H27" s="1">
        <v>950</v>
      </c>
    </row>
    <row r="28" spans="1:8" x14ac:dyDescent="0.25">
      <c r="A28" t="s">
        <v>274</v>
      </c>
      <c r="C28" s="79">
        <v>65.849999999999994</v>
      </c>
      <c r="D28" s="79">
        <v>295.35000000000002</v>
      </c>
      <c r="E28" s="1">
        <v>321.55</v>
      </c>
      <c r="F28" s="1">
        <v>752.61</v>
      </c>
      <c r="G28" s="1"/>
      <c r="H28" s="1"/>
    </row>
    <row r="29" spans="1:8" x14ac:dyDescent="0.25">
      <c r="A29" t="s">
        <v>85</v>
      </c>
      <c r="C29" s="79"/>
      <c r="D29" s="79">
        <v>2543</v>
      </c>
      <c r="E29" s="1">
        <v>505</v>
      </c>
      <c r="F29" s="1">
        <v>895</v>
      </c>
      <c r="G29" s="1">
        <v>2380</v>
      </c>
      <c r="H29" s="1">
        <v>1555</v>
      </c>
    </row>
    <row r="30" spans="1:8" x14ac:dyDescent="0.25">
      <c r="A30" t="s">
        <v>49</v>
      </c>
      <c r="C30" s="79"/>
      <c r="D30" s="79"/>
      <c r="E30" s="1"/>
      <c r="F30" s="1"/>
      <c r="G30" s="1"/>
      <c r="H30" s="1"/>
    </row>
    <row r="31" spans="1:8" x14ac:dyDescent="0.25">
      <c r="A31" t="s">
        <v>108</v>
      </c>
      <c r="C31" s="79"/>
      <c r="D31" s="79">
        <v>1675</v>
      </c>
      <c r="E31" s="1">
        <v>2581.33</v>
      </c>
      <c r="F31" s="1">
        <v>2693.35</v>
      </c>
      <c r="G31" s="1">
        <v>1272.3</v>
      </c>
      <c r="H31" s="1">
        <v>426.45</v>
      </c>
    </row>
    <row r="32" spans="1:8" x14ac:dyDescent="0.25">
      <c r="A32" t="s">
        <v>151</v>
      </c>
      <c r="C32" s="79"/>
      <c r="D32" s="79"/>
      <c r="E32" s="1"/>
      <c r="F32" s="1"/>
      <c r="G32" s="1"/>
      <c r="H32" s="1">
        <v>318.39999999999998</v>
      </c>
    </row>
    <row r="33" spans="1:8" x14ac:dyDescent="0.25">
      <c r="A33" s="6" t="s">
        <v>292</v>
      </c>
      <c r="B33" s="6"/>
      <c r="C33" s="124">
        <f>SUM(C16:C32)</f>
        <v>65.849999999999994</v>
      </c>
      <c r="D33" s="124">
        <f>SUM(D16:D32)</f>
        <v>149441.03</v>
      </c>
      <c r="E33" s="7">
        <f>SUM(E16:E32)</f>
        <v>186824.52</v>
      </c>
      <c r="F33" s="7">
        <v>167171.19</v>
      </c>
      <c r="G33" s="7">
        <v>175229.74</v>
      </c>
      <c r="H33" s="7">
        <v>182226.21</v>
      </c>
    </row>
    <row r="34" spans="1:8" x14ac:dyDescent="0.25">
      <c r="A34" s="6"/>
      <c r="B34" s="6"/>
      <c r="C34" s="6"/>
      <c r="E34" s="6"/>
      <c r="F34" s="6"/>
      <c r="G34" s="7"/>
      <c r="H34" s="7"/>
    </row>
    <row r="35" spans="1:8" x14ac:dyDescent="0.25">
      <c r="F35" s="1"/>
      <c r="G35" s="1"/>
      <c r="H35" s="1"/>
    </row>
    <row r="36" spans="1:8" ht="17.25" x14ac:dyDescent="0.4">
      <c r="A36" s="2" t="s">
        <v>89</v>
      </c>
      <c r="B36" s="2"/>
      <c r="C36" s="134">
        <f>SUM(C13-C33)</f>
        <v>44062.920000000006</v>
      </c>
      <c r="D36" s="126">
        <f>SUM(D13-D33)</f>
        <v>46112.22</v>
      </c>
      <c r="E36" s="34">
        <f>E13-E33</f>
        <v>27688.760000000009</v>
      </c>
      <c r="F36" s="34">
        <f>F13-F33</f>
        <v>96681.919999999984</v>
      </c>
      <c r="G36" s="34">
        <v>40683.47000000003</v>
      </c>
      <c r="H36" s="34">
        <v>52246.789999999994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A3" sqref="A3"/>
    </sheetView>
  </sheetViews>
  <sheetFormatPr defaultRowHeight="15" x14ac:dyDescent="0.25"/>
  <cols>
    <col min="1" max="1" width="9.7109375" bestFit="1" customWidth="1"/>
    <col min="2" max="2" width="4.5703125" bestFit="1" customWidth="1"/>
    <col min="3" max="3" width="37.140625" bestFit="1" customWidth="1"/>
    <col min="4" max="6" width="11.5703125" bestFit="1" customWidth="1"/>
  </cols>
  <sheetData>
    <row r="1" spans="1:6" x14ac:dyDescent="0.25">
      <c r="A1" s="5">
        <v>42442</v>
      </c>
    </row>
    <row r="2" spans="1:6" ht="18.75" x14ac:dyDescent="0.3">
      <c r="C2" s="12" t="s">
        <v>375</v>
      </c>
      <c r="D2" s="1"/>
    </row>
    <row r="3" spans="1:6" x14ac:dyDescent="0.25">
      <c r="C3" s="5" t="s">
        <v>325</v>
      </c>
      <c r="D3" s="115"/>
    </row>
    <row r="4" spans="1:6" x14ac:dyDescent="0.25">
      <c r="C4" t="s">
        <v>41</v>
      </c>
      <c r="D4" s="122">
        <v>44804.36</v>
      </c>
    </row>
    <row r="5" spans="1:6" x14ac:dyDescent="0.25">
      <c r="C5" t="s">
        <v>42</v>
      </c>
      <c r="D5" s="1">
        <v>44127.05</v>
      </c>
    </row>
    <row r="6" spans="1:6" x14ac:dyDescent="0.25">
      <c r="C6" s="6" t="s">
        <v>43</v>
      </c>
      <c r="D6" s="118">
        <f>SUM(D4:D5)</f>
        <v>88931.41</v>
      </c>
    </row>
    <row r="9" spans="1:6" x14ac:dyDescent="0.25">
      <c r="A9" s="2" t="s">
        <v>179</v>
      </c>
      <c r="B9" s="2" t="s">
        <v>182</v>
      </c>
      <c r="C9" s="2"/>
      <c r="D9" s="34" t="s">
        <v>21</v>
      </c>
      <c r="E9" s="34" t="s">
        <v>20</v>
      </c>
      <c r="F9" s="34" t="s">
        <v>26</v>
      </c>
    </row>
    <row r="10" spans="1:6" x14ac:dyDescent="0.25">
      <c r="A10" s="41">
        <v>42370</v>
      </c>
      <c r="B10" s="13"/>
      <c r="C10" s="13" t="s">
        <v>377</v>
      </c>
      <c r="D10" s="135"/>
      <c r="E10" s="77"/>
      <c r="F10" s="77">
        <v>95727.2</v>
      </c>
    </row>
    <row r="11" spans="1:6" x14ac:dyDescent="0.25">
      <c r="A11" s="41">
        <v>42373</v>
      </c>
      <c r="B11" s="13"/>
      <c r="C11" s="42" t="s">
        <v>318</v>
      </c>
      <c r="D11" s="136">
        <v>19.95</v>
      </c>
      <c r="E11" s="13"/>
      <c r="F11" s="127">
        <f>SUM(F10-D11)</f>
        <v>95707.25</v>
      </c>
    </row>
    <row r="12" spans="1:6" x14ac:dyDescent="0.25">
      <c r="A12" s="41">
        <v>42374</v>
      </c>
      <c r="B12" s="13">
        <v>379</v>
      </c>
      <c r="C12" s="42" t="s">
        <v>374</v>
      </c>
      <c r="D12" s="136">
        <v>75273</v>
      </c>
      <c r="E12" s="13"/>
      <c r="F12" s="127">
        <f>SUM(F11-D12)</f>
        <v>20434.25</v>
      </c>
    </row>
    <row r="13" spans="1:6" x14ac:dyDescent="0.25">
      <c r="A13" s="41">
        <v>42384</v>
      </c>
      <c r="B13" s="13"/>
      <c r="C13" s="13" t="s">
        <v>328</v>
      </c>
      <c r="D13" s="35"/>
      <c r="E13" s="135">
        <v>1.17</v>
      </c>
      <c r="F13" s="127">
        <f>SUM(F12+E13)</f>
        <v>20435.419999999998</v>
      </c>
    </row>
    <row r="14" spans="1:6" x14ac:dyDescent="0.25">
      <c r="A14" s="41">
        <v>42394</v>
      </c>
      <c r="B14" s="13">
        <v>346</v>
      </c>
      <c r="C14" s="13" t="s">
        <v>378</v>
      </c>
      <c r="D14" s="135">
        <v>50</v>
      </c>
      <c r="E14" s="13"/>
      <c r="F14" s="127">
        <f>SUM(F13-D14)</f>
        <v>20385.419999999998</v>
      </c>
    </row>
    <row r="15" spans="1:6" x14ac:dyDescent="0.25">
      <c r="A15" s="41">
        <v>42398</v>
      </c>
      <c r="B15" s="13"/>
      <c r="C15" s="13" t="s">
        <v>211</v>
      </c>
      <c r="D15" s="135">
        <v>3</v>
      </c>
      <c r="E15" s="13"/>
      <c r="F15" s="127">
        <f>SUM(F14-D15)</f>
        <v>20382.419999999998</v>
      </c>
    </row>
    <row r="16" spans="1:6" x14ac:dyDescent="0.25">
      <c r="A16" s="41">
        <v>42401</v>
      </c>
      <c r="B16" s="13"/>
      <c r="C16" s="13" t="s">
        <v>379</v>
      </c>
      <c r="D16" s="35"/>
      <c r="E16" s="77">
        <v>24464.29</v>
      </c>
      <c r="F16" s="127">
        <f>SUM(F15+E16)</f>
        <v>44846.71</v>
      </c>
    </row>
    <row r="17" spans="1:6" x14ac:dyDescent="0.25">
      <c r="A17" s="41">
        <v>42403</v>
      </c>
      <c r="B17" s="13"/>
      <c r="C17" s="13" t="s">
        <v>380</v>
      </c>
      <c r="D17" s="135">
        <v>19.95</v>
      </c>
      <c r="E17" s="13"/>
      <c r="F17" s="127">
        <f>SUM(F16-D17)</f>
        <v>44826.76</v>
      </c>
    </row>
    <row r="18" spans="1:6" x14ac:dyDescent="0.25">
      <c r="A18" s="41">
        <v>42415</v>
      </c>
      <c r="B18" s="13"/>
      <c r="C18" s="42" t="s">
        <v>328</v>
      </c>
      <c r="D18" s="13"/>
      <c r="E18" s="135">
        <v>0.55000000000000004</v>
      </c>
      <c r="F18" s="127">
        <f>SUM(F17+E18)</f>
        <v>44827.310000000005</v>
      </c>
    </row>
    <row r="19" spans="1:6" x14ac:dyDescent="0.25">
      <c r="A19" s="41">
        <v>42429</v>
      </c>
      <c r="B19" s="13"/>
      <c r="C19" s="42" t="s">
        <v>211</v>
      </c>
      <c r="D19" s="136">
        <v>3</v>
      </c>
      <c r="E19" s="13"/>
      <c r="F19" s="127">
        <f>SUM(F18-D19)</f>
        <v>44824.310000000005</v>
      </c>
    </row>
    <row r="20" spans="1:6" x14ac:dyDescent="0.25">
      <c r="A20" s="41">
        <v>42432</v>
      </c>
      <c r="B20" s="13"/>
      <c r="C20" s="42" t="s">
        <v>318</v>
      </c>
      <c r="D20" s="136">
        <v>19.95</v>
      </c>
      <c r="E20" s="13"/>
      <c r="F20" s="127">
        <f>SUM(F19-D20)</f>
        <v>44804.360000000008</v>
      </c>
    </row>
    <row r="21" spans="1:6" x14ac:dyDescent="0.25">
      <c r="A21" s="23"/>
      <c r="B21" s="23"/>
      <c r="C21" s="23"/>
      <c r="D21" s="23"/>
      <c r="E21" s="23"/>
      <c r="F21" s="23"/>
    </row>
    <row r="22" spans="1:6" x14ac:dyDescent="0.25">
      <c r="A22" s="23"/>
      <c r="B22" s="23"/>
      <c r="C22" s="23"/>
      <c r="D22" s="23"/>
      <c r="E22" s="23"/>
      <c r="F22" s="23"/>
    </row>
    <row r="23" spans="1:6" x14ac:dyDescent="0.25">
      <c r="A23" s="23"/>
      <c r="B23" s="23"/>
      <c r="C23" s="23"/>
      <c r="D23" s="23"/>
      <c r="E23" s="23"/>
      <c r="F23" s="23"/>
    </row>
    <row r="24" spans="1:6" x14ac:dyDescent="0.25">
      <c r="A24" s="23"/>
      <c r="B24" s="23"/>
      <c r="C24" s="23"/>
      <c r="D24" s="23"/>
      <c r="E24" s="23"/>
      <c r="F24" s="23"/>
    </row>
    <row r="25" spans="1:6" x14ac:dyDescent="0.25">
      <c r="A25" s="23"/>
      <c r="B25" s="23"/>
      <c r="C25" s="23"/>
      <c r="D25" s="23"/>
      <c r="E25" s="23"/>
      <c r="F25" s="23"/>
    </row>
    <row r="26" spans="1:6" x14ac:dyDescent="0.25">
      <c r="A26" s="23"/>
      <c r="B26" s="23"/>
      <c r="C26" s="23"/>
      <c r="D26" s="23"/>
      <c r="E26" s="23"/>
      <c r="F26" s="23"/>
    </row>
    <row r="27" spans="1:6" x14ac:dyDescent="0.25">
      <c r="A27" s="23"/>
      <c r="B27" s="23"/>
      <c r="C27" s="23"/>
      <c r="D27" s="23"/>
      <c r="E27" s="23"/>
      <c r="F27" s="23"/>
    </row>
    <row r="28" spans="1:6" x14ac:dyDescent="0.25">
      <c r="A28" s="23"/>
      <c r="B28" s="23"/>
      <c r="C28" s="23"/>
      <c r="D28" s="23"/>
      <c r="E28" s="23"/>
      <c r="F28" s="23"/>
    </row>
    <row r="29" spans="1:6" x14ac:dyDescent="0.25">
      <c r="A29" s="23"/>
      <c r="B29" s="23"/>
      <c r="C29" s="23"/>
      <c r="D29" s="23"/>
      <c r="E29" s="23"/>
      <c r="F29" s="23"/>
    </row>
    <row r="30" spans="1:6" x14ac:dyDescent="0.25">
      <c r="A30" s="23"/>
      <c r="B30" s="23"/>
      <c r="C30" s="23"/>
      <c r="D30" s="23"/>
      <c r="E30" s="23"/>
      <c r="F30" s="23"/>
    </row>
    <row r="31" spans="1:6" x14ac:dyDescent="0.25">
      <c r="A31" s="23"/>
      <c r="B31" s="23"/>
      <c r="C31" s="23"/>
      <c r="D31" s="23"/>
      <c r="E31" s="23"/>
      <c r="F31" s="23"/>
    </row>
    <row r="32" spans="1:6" x14ac:dyDescent="0.25">
      <c r="A32" s="23"/>
      <c r="B32" s="23"/>
      <c r="C32" s="23"/>
      <c r="D32" s="23"/>
      <c r="E32" s="23"/>
      <c r="F32" s="23"/>
    </row>
    <row r="33" spans="1:6" x14ac:dyDescent="0.25">
      <c r="A33" s="23"/>
      <c r="B33" s="23"/>
      <c r="C33" s="23"/>
      <c r="D33" s="23"/>
      <c r="E33" s="23"/>
      <c r="F33" s="2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E20" sqref="E20"/>
    </sheetView>
  </sheetViews>
  <sheetFormatPr defaultRowHeight="15" x14ac:dyDescent="0.25"/>
  <sheetData>
    <row r="1" spans="1:3" x14ac:dyDescent="0.25">
      <c r="A1">
        <v>2400</v>
      </c>
      <c r="C1">
        <v>2400</v>
      </c>
    </row>
    <row r="2" spans="1:3" x14ac:dyDescent="0.25">
      <c r="A2">
        <v>5935</v>
      </c>
      <c r="C2">
        <v>5935</v>
      </c>
    </row>
    <row r="3" spans="1:3" x14ac:dyDescent="0.25">
      <c r="A3">
        <v>6300</v>
      </c>
      <c r="C3">
        <v>6300</v>
      </c>
    </row>
    <row r="4" spans="1:3" x14ac:dyDescent="0.25">
      <c r="A4">
        <v>3765</v>
      </c>
      <c r="C4">
        <v>3765</v>
      </c>
    </row>
    <row r="5" spans="1:3" x14ac:dyDescent="0.25">
      <c r="A5">
        <v>5400</v>
      </c>
      <c r="C5">
        <v>5400</v>
      </c>
    </row>
    <row r="6" spans="1:3" x14ac:dyDescent="0.25">
      <c r="A6">
        <v>5535</v>
      </c>
      <c r="C6">
        <v>5535</v>
      </c>
    </row>
    <row r="7" spans="1:3" x14ac:dyDescent="0.25">
      <c r="A7">
        <v>6285</v>
      </c>
      <c r="C7">
        <v>6285</v>
      </c>
    </row>
    <row r="8" spans="1:3" x14ac:dyDescent="0.25">
      <c r="A8">
        <v>4930</v>
      </c>
      <c r="C8">
        <v>4930</v>
      </c>
    </row>
    <row r="9" spans="1:3" x14ac:dyDescent="0.25">
      <c r="A9">
        <v>4365</v>
      </c>
      <c r="C9">
        <v>4365</v>
      </c>
    </row>
    <row r="10" spans="1:3" x14ac:dyDescent="0.25">
      <c r="A10">
        <v>4655</v>
      </c>
      <c r="C10">
        <v>4655</v>
      </c>
    </row>
    <row r="11" spans="1:3" x14ac:dyDescent="0.25">
      <c r="A11">
        <v>4910</v>
      </c>
      <c r="C11">
        <v>4910</v>
      </c>
    </row>
    <row r="12" spans="1:3" x14ac:dyDescent="0.25">
      <c r="A12">
        <v>5160</v>
      </c>
      <c r="C12">
        <v>5160</v>
      </c>
    </row>
    <row r="13" spans="1:3" x14ac:dyDescent="0.25">
      <c r="A13">
        <v>11025</v>
      </c>
      <c r="C13">
        <v>11025</v>
      </c>
    </row>
    <row r="14" spans="1:3" x14ac:dyDescent="0.25">
      <c r="A14">
        <v>3220</v>
      </c>
      <c r="C14">
        <v>3220</v>
      </c>
    </row>
    <row r="15" spans="1:3" x14ac:dyDescent="0.25">
      <c r="A15">
        <v>6285</v>
      </c>
      <c r="C15">
        <v>6285</v>
      </c>
    </row>
    <row r="16" spans="1:3" x14ac:dyDescent="0.25">
      <c r="A16">
        <v>8642</v>
      </c>
      <c r="C16">
        <v>8642</v>
      </c>
    </row>
    <row r="17" spans="1:3" x14ac:dyDescent="0.25">
      <c r="A17">
        <f>SUM(A1:A16)</f>
        <v>88812</v>
      </c>
      <c r="B17">
        <f t="shared" ref="B17:C17" si="0">SUM(B1:B16)</f>
        <v>0</v>
      </c>
      <c r="C17">
        <f t="shared" si="0"/>
        <v>88812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2010 Proposed Budget</vt:lpstr>
      <vt:lpstr>2010 Actual</vt:lpstr>
      <vt:lpstr>T. Report</vt:lpstr>
      <vt:lpstr>2011 Actual</vt:lpstr>
      <vt:lpstr>T. Report 2012</vt:lpstr>
      <vt:lpstr>2012 actual</vt:lpstr>
      <vt:lpstr>T. Report 2013</vt:lpstr>
      <vt:lpstr>2013 Actual</vt:lpstr>
      <vt:lpstr>T. Report 2014</vt:lpstr>
      <vt:lpstr>2014 Actual</vt:lpstr>
      <vt:lpstr>T. Report 2015</vt:lpstr>
      <vt:lpstr>2015 Actual</vt:lpstr>
      <vt:lpstr>T. Report 2016</vt:lpstr>
      <vt:lpstr>2016 Actual</vt:lpstr>
      <vt:lpstr>Sheet1</vt:lpstr>
      <vt:lpstr>'2013 Actual'!Print_Area</vt:lpstr>
      <vt:lpstr>'T. Report'!Print_Area</vt:lpstr>
      <vt:lpstr>'T. Report 2013'!Print_Area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dawn</dc:creator>
  <cp:lastModifiedBy>Marcella Post</cp:lastModifiedBy>
  <cp:lastPrinted>2016-03-14T20:23:46Z</cp:lastPrinted>
  <dcterms:created xsi:type="dcterms:W3CDTF">2010-05-08T13:35:46Z</dcterms:created>
  <dcterms:modified xsi:type="dcterms:W3CDTF">2016-03-14T20:24:19Z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1585aa52-54eb-4851-b2e0-6e3375b914dc</vt:lpwstr>
  </property>
  <property fmtid="{D5CDD505-2E9C-101B-9397-08002B2CF9AE}" pid="3" name="aliasHFHeaderFooter">
    <vt:lpwstr>Dow Corning</vt:lpwstr>
  </property>
  <property fmtid="{D5CDD505-2E9C-101B-9397-08002B2CF9AE}" pid="4" name="IAM_LGL_ENTITY">
    <vt:lpwstr>Dow Corning</vt:lpwstr>
  </property>
  <property fmtid="{D5CDD505-2E9C-101B-9397-08002B2CF9AE}" pid="5" name="IAM_SECURITY_CLASS">
    <vt:lpwstr>Non-Classified</vt:lpwstr>
  </property>
</Properties>
</file>